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30" windowHeight="7380" activeTab="0"/>
  </bookViews>
  <sheets>
    <sheet name="Новая. Начисления и оплата. Пер" sheetId="1" r:id="rId1"/>
  </sheets>
  <definedNames/>
  <calcPr fullCalcOnLoad="1"/>
</workbook>
</file>

<file path=xl/sharedStrings.xml><?xml version="1.0" encoding="utf-8"?>
<sst xmlns="http://schemas.openxmlformats.org/spreadsheetml/2006/main" count="244" uniqueCount="244">
  <si>
    <t>Адрес дома</t>
  </si>
  <si>
    <t>Площадь</t>
  </si>
  <si>
    <t xml:space="preserve">Паспорт-й стол </t>
  </si>
  <si>
    <t>ул.Заводская  д.2 п.Лотошино</t>
  </si>
  <si>
    <t>ул.Почтовая  д.9 п.Лотошино</t>
  </si>
  <si>
    <t xml:space="preserve">ул.Почтовая  д.12 п.Лотошино </t>
  </si>
  <si>
    <t>ул.Парковая  д.4 п.Лотошино</t>
  </si>
  <si>
    <t>ул.Парковая д.6 п.Лотошино</t>
  </si>
  <si>
    <t>ул.Коммунальная д.6 п.Лотошино</t>
  </si>
  <si>
    <t>Тер. Льнозавода д.6 п.Лотошино</t>
  </si>
  <si>
    <t>Тер. Льнозавода  д.7 п.Лотошино</t>
  </si>
  <si>
    <t>ул.Кирова  д.22 п.Лотошино</t>
  </si>
  <si>
    <t>ул.Ветеринарная  д.10 п.Лотошино</t>
  </si>
  <si>
    <t>ул.Ветеринарная  д.12 п.Лотошино</t>
  </si>
  <si>
    <t>ул.Ветеринарная  д.14 п.Лотошино</t>
  </si>
  <si>
    <t>ул.Ветеринарная  д.16 п.Лотошино</t>
  </si>
  <si>
    <t>ул.Ветеринарная  д.18 п.Лотошино</t>
  </si>
  <si>
    <t>ул.Ветеринарная  д.20  п.Лотошино</t>
  </si>
  <si>
    <t>ул.Ветеринарная  д.22 п.Лотошино</t>
  </si>
  <si>
    <t>Микрорайон  д.1 п.Лотошино</t>
  </si>
  <si>
    <t>Микрорайон  д. 2 п.Лотошино</t>
  </si>
  <si>
    <t>Микрорайон  д. 3 п.Лотошино</t>
  </si>
  <si>
    <t>Микрорайон д. 4 п.Лотошино</t>
  </si>
  <si>
    <t>Микрорайон  д. 6 п.Лотошино</t>
  </si>
  <si>
    <t>Микрорайон  д.7 п.Лотошино</t>
  </si>
  <si>
    <t>Микрорайон  д. 10 п.Лотошино</t>
  </si>
  <si>
    <t>Микрорайон  д. 11 п.Лотошино</t>
  </si>
  <si>
    <t>Микрорайон  д.12 п.Лотошино</t>
  </si>
  <si>
    <t>ул.Калинина д. 1 п.Лотошино</t>
  </si>
  <si>
    <t>ул.Калинина  д.3 п.Лотошино</t>
  </si>
  <si>
    <t>ул.Калинина д. 5 п.Лотошино</t>
  </si>
  <si>
    <t>ул.Калинина  д.13 п.Лотошино</t>
  </si>
  <si>
    <t>ул.Калинина  д.61 п.Лотошино</t>
  </si>
  <si>
    <t>ул.1-я Комсомольская д.64 п.Лотошино</t>
  </si>
  <si>
    <t>ул.Центральная  д. 4 п.Лотошино</t>
  </si>
  <si>
    <t>ул.Центральная  д.13 п.Лотошино</t>
  </si>
  <si>
    <t>ул.Центральная  д.15 п.Лотошино</t>
  </si>
  <si>
    <t>ул.Центральная   д.21 п.Лотошино</t>
  </si>
  <si>
    <t>ул.Центральная  д.25  п.Лотошино</t>
  </si>
  <si>
    <t>ул.Центральная  д.27  п.Лотошино</t>
  </si>
  <si>
    <t>ул.Центральная  д.29  п.Лотошино</t>
  </si>
  <si>
    <t>ул.Центральная  д.31 п.Лотошино</t>
  </si>
  <si>
    <t>ул.Центральная  д.33 п.Лотошино</t>
  </si>
  <si>
    <t>ул.Центральная  д.36 п.Лотошино</t>
  </si>
  <si>
    <t>ул.Центральная  д.38 п.Лотошино</t>
  </si>
  <si>
    <t>ул.Центральная  д.40 п.Лотошино</t>
  </si>
  <si>
    <t>ул.Центральная  д.42 п.Лотошино</t>
  </si>
  <si>
    <t>ул.Центральная  д.44 п.Лотошино</t>
  </si>
  <si>
    <t>ул.Центральная  д.46 п.Лотошино</t>
  </si>
  <si>
    <t>ул.Центральная  д.48 п.Лотошино</t>
  </si>
  <si>
    <t>ул.Западная  д.2  п.Лотошино</t>
  </si>
  <si>
    <t>ул.Школьная д.23 п.Лотошино</t>
  </si>
  <si>
    <t>ул.Школьная д.23а п.Лотошино</t>
  </si>
  <si>
    <t>п.Кировский  д.7</t>
  </si>
  <si>
    <t xml:space="preserve">п.Кировский  д.8 </t>
  </si>
  <si>
    <t>п.Кировский  д.9</t>
  </si>
  <si>
    <t>п.Кировский  д.12</t>
  </si>
  <si>
    <t>п.Кировский  д.14</t>
  </si>
  <si>
    <t>п.Кировский  д.16</t>
  </si>
  <si>
    <t>п.Кировский  д.17</t>
  </si>
  <si>
    <t>п.Кировский  д.18</t>
  </si>
  <si>
    <t>п.Кировский  д.19</t>
  </si>
  <si>
    <t>п.Кировский  д.20</t>
  </si>
  <si>
    <t>п.Кировский  д.21</t>
  </si>
  <si>
    <t>п.Кировский  д.22</t>
  </si>
  <si>
    <t>п.Кировский  д.23</t>
  </si>
  <si>
    <t>п.Кировский  д.24</t>
  </si>
  <si>
    <t>п.Кировский  д.25</t>
  </si>
  <si>
    <t>п.Кировский  д.26</t>
  </si>
  <si>
    <t>п.Кировский  д.27</t>
  </si>
  <si>
    <t>п.Кировский  д.28</t>
  </si>
  <si>
    <t>п.Кировский  д.30</t>
  </si>
  <si>
    <t>п.Кировский  д.32</t>
  </si>
  <si>
    <t>п.Кировский  д.34</t>
  </si>
  <si>
    <t>п.Кировский  д.36</t>
  </si>
  <si>
    <t>п.Кировский  д.37</t>
  </si>
  <si>
    <t>п.Кировский  д.38</t>
  </si>
  <si>
    <t>п.Кировский  д.39</t>
  </si>
  <si>
    <t>п.Кировский  д.40</t>
  </si>
  <si>
    <t>п.Кировский  д.41</t>
  </si>
  <si>
    <t>ул.Волоколамское шоссе д.5 п.Кировский</t>
  </si>
  <si>
    <t>ул.Тепличная д.1 п.Лотошино</t>
  </si>
  <si>
    <t xml:space="preserve">ул.Рогова д.1 п.Кировский </t>
  </si>
  <si>
    <t>ул.Рогова д.2 п.Кировский</t>
  </si>
  <si>
    <t>ул.Рогова д.3 п.Кировский</t>
  </si>
  <si>
    <t>ул.Рогова д.4 п.Кировский</t>
  </si>
  <si>
    <t>п.Новолотошино  д.2</t>
  </si>
  <si>
    <t>п.Новолотошино  д.3</t>
  </si>
  <si>
    <t>п.Новолотошино  д.4</t>
  </si>
  <si>
    <t>п.Новолотошино  д.5</t>
  </si>
  <si>
    <t>п.Новолотошино  д.6</t>
  </si>
  <si>
    <t>п.Новолотошино  д.7</t>
  </si>
  <si>
    <t>п.Новолотошино  д.8</t>
  </si>
  <si>
    <t>п.Новолотошино  д.9</t>
  </si>
  <si>
    <t>п.Новолотошино  д.10</t>
  </si>
  <si>
    <t>п.Новолотошино  д.11</t>
  </si>
  <si>
    <t>п.Новолотошино  д.12</t>
  </si>
  <si>
    <t>п.Новолотошино  д.13</t>
  </si>
  <si>
    <t>п.Новолотошино  д.15</t>
  </si>
  <si>
    <t>п.Новолотошино  д.21</t>
  </si>
  <si>
    <t>п.Новолотошино  д.22</t>
  </si>
  <si>
    <t>п.Новолотошино  д.25</t>
  </si>
  <si>
    <t>п.Новолотошино  д.29</t>
  </si>
  <si>
    <t>п.Новолотошино  д.30</t>
  </si>
  <si>
    <t>п.Новолотошино  д.31</t>
  </si>
  <si>
    <t>п.Новолотошино  д.33</t>
  </si>
  <si>
    <t>д.Рождество  д.58/1</t>
  </si>
  <si>
    <t xml:space="preserve">  ул.Территория Школы д.1 д.Моносеино</t>
  </si>
  <si>
    <t>ул.Школьная  д.2к  д.Монасеино</t>
  </si>
  <si>
    <t xml:space="preserve">ул.Школьная д.6к  д.Монасеино </t>
  </si>
  <si>
    <t>д.Ивановское  д.1</t>
  </si>
  <si>
    <t>д.Ивановское  д.3</t>
  </si>
  <si>
    <t>д.Ивановское  д.51</t>
  </si>
  <si>
    <t xml:space="preserve">ул.Рабочая д.14  д.Стрешневы Горы  </t>
  </si>
  <si>
    <t xml:space="preserve">ул.Рабочая  д.16  д.Стрешневы Горы  </t>
  </si>
  <si>
    <t xml:space="preserve">ул.Рабочая  д.18  д.Стрешневы Горы  </t>
  </si>
  <si>
    <t xml:space="preserve">ул.Рабочая  д.27  д.Стрешневы Горы  </t>
  </si>
  <si>
    <t xml:space="preserve">Микрорайон д.1 д.Введенское </t>
  </si>
  <si>
    <t xml:space="preserve">Микрорайон д.2 д.Введенское </t>
  </si>
  <si>
    <t xml:space="preserve">Микрорайон д.3 д.Введенское </t>
  </si>
  <si>
    <t xml:space="preserve">Микрорайон д.4 д.Введенское </t>
  </si>
  <si>
    <t xml:space="preserve">Микрорайон д.5 д.Введенское </t>
  </si>
  <si>
    <t xml:space="preserve">Микрорайон д.6 д.Введенское </t>
  </si>
  <si>
    <t xml:space="preserve">Микрорайон д.7  д.Введенское </t>
  </si>
  <si>
    <t xml:space="preserve">Микрорайон  д.8 д.Введенское  </t>
  </si>
  <si>
    <t xml:space="preserve">Микрорайон  д.9 д.Введенское </t>
  </si>
  <si>
    <t xml:space="preserve">Микрорайон  д.10 д.Введенское </t>
  </si>
  <si>
    <t xml:space="preserve">Микрорайон д.11 д.Введенское </t>
  </si>
  <si>
    <t xml:space="preserve">Микрорайон д.1 с.Микулино  </t>
  </si>
  <si>
    <t>Микрорайон  д.2 с.Микулино</t>
  </si>
  <si>
    <t xml:space="preserve">Микрорайон д.3 с.Микулино  </t>
  </si>
  <si>
    <t>Микрорайон д.4 с.Микулино</t>
  </si>
  <si>
    <t xml:space="preserve">Микрорайон д.5 с.Микулино </t>
  </si>
  <si>
    <t>Микрорайон д.6 с.Микулино</t>
  </si>
  <si>
    <t xml:space="preserve">Микрорайон д.7 с.Микулино </t>
  </si>
  <si>
    <t xml:space="preserve">Микрорайон д.8 с.Микулино </t>
  </si>
  <si>
    <t xml:space="preserve">Микрорайон д.9 с.Микулино </t>
  </si>
  <si>
    <t xml:space="preserve">Микрорайон д.10 с.Микулино </t>
  </si>
  <si>
    <t>Микрорайон д.11 с.Микулино</t>
  </si>
  <si>
    <t xml:space="preserve">Микрорайон д.12 с.Микулино </t>
  </si>
  <si>
    <t xml:space="preserve">ул.Школьная д.15 с.Микулино </t>
  </si>
  <si>
    <t xml:space="preserve">ул.Школьная д.1 д.Савостино </t>
  </si>
  <si>
    <t>ул.Школьная д.5 д.Савостино</t>
  </si>
  <si>
    <t>ул.Школьная д.7 д.Савостино</t>
  </si>
  <si>
    <t>ул.Школьная д.9 д.Савостино</t>
  </si>
  <si>
    <t>ул.Школьная д.11 д.Савостино</t>
  </si>
  <si>
    <t xml:space="preserve">ул.Школьная д.11а  д.Савостино </t>
  </si>
  <si>
    <t xml:space="preserve">ул.Школьная д.13 д.Савостино </t>
  </si>
  <si>
    <t>ул.Школьная д.13а д.Савостино</t>
  </si>
  <si>
    <t>ул.Школьная д.28 д.Савостино</t>
  </si>
  <si>
    <t>ул.Школьная д.30 д.Савостино</t>
  </si>
  <si>
    <t>д.Ушаково  д.1</t>
  </si>
  <si>
    <t>д.Ушаково  д.2</t>
  </si>
  <si>
    <t>д.Ушаково  д.3</t>
  </si>
  <si>
    <t>д.Ушаково  д.4</t>
  </si>
  <si>
    <t>д.Ушаково  д.5</t>
  </si>
  <si>
    <t>д.Ушаково  д.6</t>
  </si>
  <si>
    <t>д.Ушаково  д.7</t>
  </si>
  <si>
    <t>д.Ушаково  д.8</t>
  </si>
  <si>
    <t>д.Ушаково  д.9</t>
  </si>
  <si>
    <t>д.Ушаково  д.10</t>
  </si>
  <si>
    <t>д.Ушаково д. 11</t>
  </si>
  <si>
    <t>д.Ушаково  д.12</t>
  </si>
  <si>
    <t>д.Ушаково  д.13</t>
  </si>
  <si>
    <t>д.Ушаково  д.14</t>
  </si>
  <si>
    <t>д.Ушаково  д.15</t>
  </si>
  <si>
    <t>д.Ушаково  д.16</t>
  </si>
  <si>
    <t>д.Ушаково  д.17</t>
  </si>
  <si>
    <t>д.Ушаково  д.18</t>
  </si>
  <si>
    <t>д.Ушаково  д.19</t>
  </si>
  <si>
    <t>д.Ушаково  д.20</t>
  </si>
  <si>
    <t>д.Ушаково  д.21</t>
  </si>
  <si>
    <t>д.Ушаково  д.22</t>
  </si>
  <si>
    <t xml:space="preserve">Микрорайон д.1 д.Михалево </t>
  </si>
  <si>
    <t>Микрорайон д.2 д.Михалево</t>
  </si>
  <si>
    <t xml:space="preserve">Микрорайон д.3 д.Михалево </t>
  </si>
  <si>
    <t xml:space="preserve">Микрорайон д.4 д.Михалево </t>
  </si>
  <si>
    <t xml:space="preserve">Микрорайон д.6 д.Михалево </t>
  </si>
  <si>
    <t xml:space="preserve">Микрорайон д.7 д.Михалево </t>
  </si>
  <si>
    <t>Микрорайон д.8 д.Михалево</t>
  </si>
  <si>
    <t xml:space="preserve">Микрорайон д.9 д.Михалево </t>
  </si>
  <si>
    <t xml:space="preserve">Микрорайон д.10 д.Михалево </t>
  </si>
  <si>
    <t xml:space="preserve">Микрорайон д.11 д.Михалево </t>
  </si>
  <si>
    <t xml:space="preserve">Микрорайон д.12 д.Михалево </t>
  </si>
  <si>
    <t>Микрорайон д.13 д.Михалево</t>
  </si>
  <si>
    <t>Микрорайон д.22 д.Михалево</t>
  </si>
  <si>
    <t>Микрорайон д.23 д.Михалево</t>
  </si>
  <si>
    <t xml:space="preserve">Микрорайон д.26 д.Михалево </t>
  </si>
  <si>
    <t xml:space="preserve">Микрорайон д.1  д.Кульпино </t>
  </si>
  <si>
    <t xml:space="preserve">Микрорайон д.2  д.Кульпино  </t>
  </si>
  <si>
    <t xml:space="preserve">Микрорайон д.3  д.Кульпино </t>
  </si>
  <si>
    <t>Микрорайон д.4  д.Кульпино</t>
  </si>
  <si>
    <t>Микрорайон д.5  д.Кульпино</t>
  </si>
  <si>
    <t>Микрорайон д.6  д.Кульпино</t>
  </si>
  <si>
    <t>Микрорайон д.7  д.Кульпино</t>
  </si>
  <si>
    <t>Микрорайон д.8  д.Кульпино</t>
  </si>
  <si>
    <t xml:space="preserve">Микрорайон д.9  д.Кульпино </t>
  </si>
  <si>
    <t xml:space="preserve">Микрорайон д.10  д.Кульпино </t>
  </si>
  <si>
    <t>Микрорайон д.13  д.Кульпино</t>
  </si>
  <si>
    <t>д.Доры  д.1</t>
  </si>
  <si>
    <t>д.Доры  д.2</t>
  </si>
  <si>
    <t>д.Доры  д.3</t>
  </si>
  <si>
    <t>д.Доры д. 8</t>
  </si>
  <si>
    <t>д.Доры  д.9</t>
  </si>
  <si>
    <t>д.Доры  д.10</t>
  </si>
  <si>
    <t>д.Доры  д.11</t>
  </si>
  <si>
    <t>д.Доры  д.12</t>
  </si>
  <si>
    <t>д.Доры  д.13</t>
  </si>
  <si>
    <t>п. Б.Сестра  д.1</t>
  </si>
  <si>
    <t>п. Б.Сестра  д.2</t>
  </si>
  <si>
    <t>п. Б.Сестра  д.3</t>
  </si>
  <si>
    <t>п. Б.Сестра  д.4</t>
  </si>
  <si>
    <t>п. Б.Сестра  д.5</t>
  </si>
  <si>
    <t>п. Б.Сестра  д.6</t>
  </si>
  <si>
    <t>д.Ошейкино  д.113</t>
  </si>
  <si>
    <t>д.Ивановское  д.56</t>
  </si>
  <si>
    <t>д.Ивановское  д.59</t>
  </si>
  <si>
    <t>ТО ВДГО (бух.отчет)</t>
  </si>
  <si>
    <t>Мособлеирц из договора (без НДС)</t>
  </si>
  <si>
    <t xml:space="preserve">Транспортные расходы  (амортизация,гсм, запчасти, страховки, сборы, ремонт )                                                                                                            </t>
  </si>
  <si>
    <t>Проездные билеты</t>
  </si>
  <si>
    <t xml:space="preserve"> Реестры из  ЕГРН</t>
  </si>
  <si>
    <t xml:space="preserve">Спецодежда, подготовка кадров, оценка условий труда  </t>
  </si>
  <si>
    <t>Прочие статьи затрат (Проэкт "Наш дом" )</t>
  </si>
  <si>
    <t xml:space="preserve">Зарплата (з/п, стаховые взносы, больничные) за 9 месяцев </t>
  </si>
  <si>
    <t>Договора подряда на исполнение работ (укладка плитки и герметизация швов)</t>
  </si>
  <si>
    <t>д.Нововасильевское д.68</t>
  </si>
  <si>
    <t>Услуги связи</t>
  </si>
  <si>
    <t>Медосмотры</t>
  </si>
  <si>
    <t>Инвентарь (кисти, перчатки, веники, ведра и т.п.)</t>
  </si>
  <si>
    <t>Материалы</t>
  </si>
  <si>
    <t>Кассовые аппараты</t>
  </si>
  <si>
    <t>Водоснабжение на собственные нужды</t>
  </si>
  <si>
    <t>Аренда и амортизация оборудования и помещений</t>
  </si>
  <si>
    <t>Приложение, программное обеспечение</t>
  </si>
  <si>
    <t xml:space="preserve">Расходы </t>
  </si>
  <si>
    <t>Начисление (без НДС)                    за 9 мес.</t>
  </si>
  <si>
    <t>Сумма расходов               (без НДС)                 за 9 мес.</t>
  </si>
  <si>
    <t>Дезинсекция</t>
  </si>
  <si>
    <t>Админ-ные расходы</t>
  </si>
  <si>
    <t>Дебиторская задолженность населения на 1.10.22 ( с НДС)</t>
  </si>
  <si>
    <t>Эл.освещение  МОП</t>
  </si>
  <si>
    <t>Расходы МП "Лотошинское ЖКХ"  в разрезе содержания Многоквартирных домов, находящихся в управлении МП "Лотошинское ЖКХ"  за 9 месяцев.</t>
  </si>
  <si>
    <t>Оплачено (без НДС)  за 9 мес.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</si>
</sst>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&quot;₽&quot;"/>
    <numFmt numFmtId="178" formatCode="[$-FC19]d\ mmmm\ yyyy\ &quot;г.&quot;"/>
    <numFmt numFmtId="179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9"/>
      <color indexed="8"/>
      <name val="Cambria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mbria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i/>
      <sz val="14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179" fontId="19" fillId="33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4" fontId="51" fillId="0" borderId="11" xfId="0" applyNumberFormat="1" applyFont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 wrapText="1"/>
    </xf>
    <xf numFmtId="4" fontId="51" fillId="33" borderId="11" xfId="0" applyNumberFormat="1" applyFont="1" applyFill="1" applyBorder="1" applyAlignment="1">
      <alignment horizontal="center" vertical="center" wrapText="1"/>
    </xf>
    <xf numFmtId="4" fontId="52" fillId="33" borderId="11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vertical="center" wrapText="1"/>
    </xf>
    <xf numFmtId="0" fontId="52" fillId="33" borderId="11" xfId="0" applyFont="1" applyFill="1" applyBorder="1" applyAlignment="1">
      <alignment horizontal="center" vertical="center" wrapText="1"/>
    </xf>
    <xf numFmtId="4" fontId="53" fillId="26" borderId="11" xfId="0" applyNumberFormat="1" applyFont="1" applyFill="1" applyBorder="1" applyAlignment="1">
      <alignment horizontal="center" vertical="center" wrapText="1"/>
    </xf>
    <xf numFmtId="4" fontId="54" fillId="34" borderId="12" xfId="0" applyNumberFormat="1" applyFont="1" applyFill="1" applyBorder="1" applyAlignment="1">
      <alignment horizontal="center" vertical="center" wrapText="1"/>
    </xf>
    <xf numFmtId="4" fontId="53" fillId="35" borderId="12" xfId="0" applyNumberFormat="1" applyFont="1" applyFill="1" applyBorder="1" applyAlignment="1">
      <alignment horizontal="center" vertical="center" wrapText="1"/>
    </xf>
    <xf numFmtId="4" fontId="55" fillId="36" borderId="11" xfId="0" applyNumberFormat="1" applyFont="1" applyFill="1" applyBorder="1" applyAlignment="1">
      <alignment horizontal="center" vertical="center" wrapText="1"/>
    </xf>
    <xf numFmtId="4" fontId="51" fillId="0" borderId="13" xfId="0" applyNumberFormat="1" applyFont="1" applyBorder="1" applyAlignment="1">
      <alignment horizontal="center" vertical="center" wrapText="1"/>
    </xf>
    <xf numFmtId="4" fontId="52" fillId="0" borderId="13" xfId="0" applyNumberFormat="1" applyFont="1" applyBorder="1" applyAlignment="1">
      <alignment horizontal="center" vertical="center" wrapText="1"/>
    </xf>
    <xf numFmtId="4" fontId="51" fillId="33" borderId="13" xfId="0" applyNumberFormat="1" applyFont="1" applyFill="1" applyBorder="1" applyAlignment="1">
      <alignment horizontal="center" vertical="center" wrapText="1"/>
    </xf>
    <xf numFmtId="4" fontId="52" fillId="33" borderId="13" xfId="0" applyNumberFormat="1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4" fontId="52" fillId="0" borderId="13" xfId="0" applyNumberFormat="1" applyFont="1" applyBorder="1" applyAlignment="1">
      <alignment vertical="center" wrapText="1"/>
    </xf>
    <xf numFmtId="4" fontId="53" fillId="26" borderId="13" xfId="0" applyNumberFormat="1" applyFont="1" applyFill="1" applyBorder="1" applyAlignment="1">
      <alignment horizontal="center" vertical="center" wrapText="1"/>
    </xf>
    <xf numFmtId="4" fontId="54" fillId="34" borderId="13" xfId="0" applyNumberFormat="1" applyFont="1" applyFill="1" applyBorder="1" applyAlignment="1">
      <alignment horizontal="center" vertical="center" wrapText="1"/>
    </xf>
    <xf numFmtId="4" fontId="53" fillId="35" borderId="13" xfId="0" applyNumberFormat="1" applyFont="1" applyFill="1" applyBorder="1" applyAlignment="1">
      <alignment horizontal="center" vertical="center" wrapText="1"/>
    </xf>
    <xf numFmtId="4" fontId="55" fillId="36" borderId="13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2" fontId="51" fillId="0" borderId="10" xfId="0" applyNumberFormat="1" applyFont="1" applyBorder="1" applyAlignment="1">
      <alignment/>
    </xf>
    <xf numFmtId="2" fontId="51" fillId="33" borderId="10" xfId="0" applyNumberFormat="1" applyFont="1" applyFill="1" applyBorder="1" applyAlignment="1">
      <alignment/>
    </xf>
    <xf numFmtId="4" fontId="51" fillId="33" borderId="10" xfId="0" applyNumberFormat="1" applyFont="1" applyFill="1" applyBorder="1" applyAlignment="1">
      <alignment horizontal="right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4" fontId="51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/>
    </xf>
    <xf numFmtId="4" fontId="51" fillId="33" borderId="14" xfId="0" applyNumberFormat="1" applyFont="1" applyFill="1" applyBorder="1" applyAlignment="1">
      <alignment/>
    </xf>
    <xf numFmtId="4" fontId="51" fillId="0" borderId="10" xfId="0" applyNumberFormat="1" applyFont="1" applyFill="1" applyBorder="1" applyAlignment="1">
      <alignment horizontal="center"/>
    </xf>
    <xf numFmtId="2" fontId="52" fillId="0" borderId="10" xfId="0" applyNumberFormat="1" applyFont="1" applyBorder="1" applyAlignment="1">
      <alignment horizontal="center"/>
    </xf>
    <xf numFmtId="4" fontId="52" fillId="33" borderId="10" xfId="0" applyNumberFormat="1" applyFont="1" applyFill="1" applyBorder="1" applyAlignment="1">
      <alignment horizontal="center"/>
    </xf>
    <xf numFmtId="4" fontId="51" fillId="0" borderId="10" xfId="0" applyNumberFormat="1" applyFont="1" applyBorder="1" applyAlignment="1">
      <alignment horizontal="center"/>
    </xf>
    <xf numFmtId="4" fontId="52" fillId="0" borderId="10" xfId="0" applyNumberFormat="1" applyFont="1" applyBorder="1" applyAlignment="1">
      <alignment horizontal="center"/>
    </xf>
    <xf numFmtId="4" fontId="52" fillId="33" borderId="10" xfId="0" applyNumberFormat="1" applyFont="1" applyFill="1" applyBorder="1" applyAlignment="1">
      <alignment horizontal="center" wrapText="1"/>
    </xf>
    <xf numFmtId="4" fontId="52" fillId="0" borderId="10" xfId="0" applyNumberFormat="1" applyFont="1" applyBorder="1" applyAlignment="1">
      <alignment horizontal="center" wrapText="1"/>
    </xf>
    <xf numFmtId="4" fontId="52" fillId="33" borderId="14" xfId="0" applyNumberFormat="1" applyFont="1" applyFill="1" applyBorder="1" applyAlignment="1">
      <alignment horizontal="center"/>
    </xf>
    <xf numFmtId="4" fontId="51" fillId="0" borderId="0" xfId="0" applyNumberFormat="1" applyFont="1" applyBorder="1" applyAlignment="1">
      <alignment horizontal="center" vertical="center"/>
    </xf>
    <xf numFmtId="4" fontId="52" fillId="0" borderId="0" xfId="0" applyNumberFormat="1" applyFont="1" applyAlignment="1">
      <alignment/>
    </xf>
    <xf numFmtId="4" fontId="52" fillId="33" borderId="0" xfId="0" applyNumberFormat="1" applyFont="1" applyFill="1" applyAlignment="1">
      <alignment/>
    </xf>
    <xf numFmtId="4" fontId="53" fillId="33" borderId="0" xfId="0" applyNumberFormat="1" applyFont="1" applyFill="1" applyAlignment="1">
      <alignment/>
    </xf>
    <xf numFmtId="0" fontId="51" fillId="37" borderId="11" xfId="0" applyNumberFormat="1" applyFont="1" applyFill="1" applyBorder="1" applyAlignment="1">
      <alignment horizontal="center" vertical="center" wrapText="1"/>
    </xf>
    <xf numFmtId="0" fontId="51" fillId="37" borderId="13" xfId="0" applyNumberFormat="1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vertical="top" wrapText="1"/>
    </xf>
    <xf numFmtId="0" fontId="28" fillId="33" borderId="10" xfId="0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left" vertical="top" wrapText="1"/>
    </xf>
    <xf numFmtId="0" fontId="57" fillId="33" borderId="10" xfId="0" applyNumberFormat="1" applyFont="1" applyFill="1" applyBorder="1" applyAlignment="1">
      <alignment horizontal="center"/>
    </xf>
    <xf numFmtId="0" fontId="57" fillId="33" borderId="0" xfId="0" applyFont="1" applyFill="1" applyBorder="1" applyAlignment="1">
      <alignment/>
    </xf>
    <xf numFmtId="4" fontId="56" fillId="26" borderId="10" xfId="0" applyNumberFormat="1" applyFont="1" applyFill="1" applyBorder="1" applyAlignment="1">
      <alignment horizontal="center" vertical="center"/>
    </xf>
    <xf numFmtId="4" fontId="56" fillId="34" borderId="10" xfId="0" applyNumberFormat="1" applyFont="1" applyFill="1" applyBorder="1" applyAlignment="1">
      <alignment horizontal="center" vertical="center"/>
    </xf>
    <xf numFmtId="4" fontId="56" fillId="35" borderId="10" xfId="0" applyNumberFormat="1" applyFont="1" applyFill="1" applyBorder="1" applyAlignment="1">
      <alignment horizontal="center" vertical="center"/>
    </xf>
    <xf numFmtId="4" fontId="58" fillId="36" borderId="10" xfId="0" applyNumberFormat="1" applyFont="1" applyFill="1" applyBorder="1" applyAlignment="1">
      <alignment horizontal="center" vertical="center"/>
    </xf>
    <xf numFmtId="4" fontId="56" fillId="26" borderId="10" xfId="0" applyNumberFormat="1" applyFont="1" applyFill="1" applyBorder="1" applyAlignment="1">
      <alignment horizontal="center"/>
    </xf>
    <xf numFmtId="4" fontId="59" fillId="34" borderId="14" xfId="0" applyNumberFormat="1" applyFont="1" applyFill="1" applyBorder="1" applyAlignment="1">
      <alignment horizontal="center" vertical="center"/>
    </xf>
    <xf numFmtId="4" fontId="56" fillId="33" borderId="10" xfId="0" applyNumberFormat="1" applyFont="1" applyFill="1" applyBorder="1" applyAlignment="1">
      <alignment horizontal="center"/>
    </xf>
    <xf numFmtId="4" fontId="56" fillId="38" borderId="10" xfId="0" applyNumberFormat="1" applyFont="1" applyFill="1" applyBorder="1" applyAlignment="1">
      <alignment horizontal="center" vertical="center"/>
    </xf>
    <xf numFmtId="4" fontId="59" fillId="33" borderId="0" xfId="0" applyNumberFormat="1" applyFont="1" applyFill="1" applyAlignment="1">
      <alignment horizontal="center"/>
    </xf>
    <xf numFmtId="4" fontId="59" fillId="33" borderId="0" xfId="0" applyNumberFormat="1" applyFont="1" applyFill="1" applyAlignment="1">
      <alignment horizontal="center" vertical="center"/>
    </xf>
    <xf numFmtId="4" fontId="56" fillId="33" borderId="0" xfId="0" applyNumberFormat="1" applyFont="1" applyFill="1" applyAlignment="1">
      <alignment horizontal="center" vertical="center"/>
    </xf>
    <xf numFmtId="4" fontId="58" fillId="0" borderId="0" xfId="0" applyNumberFormat="1" applyFont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4" fontId="56" fillId="0" borderId="14" xfId="0" applyNumberFormat="1" applyFont="1" applyFill="1" applyBorder="1" applyAlignment="1">
      <alignment horizontal="center" vertical="center"/>
    </xf>
    <xf numFmtId="4" fontId="58" fillId="0" borderId="10" xfId="0" applyNumberFormat="1" applyFont="1" applyFill="1" applyBorder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/>
    </xf>
    <xf numFmtId="4" fontId="56" fillId="33" borderId="10" xfId="0" applyNumberFormat="1" applyFont="1" applyFill="1" applyBorder="1" applyAlignment="1">
      <alignment horizontal="center" vertical="center"/>
    </xf>
    <xf numFmtId="4" fontId="58" fillId="33" borderId="10" xfId="0" applyNumberFormat="1" applyFont="1" applyFill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 vertical="center"/>
    </xf>
    <xf numFmtId="4" fontId="58" fillId="0" borderId="10" xfId="0" applyNumberFormat="1" applyFont="1" applyBorder="1" applyAlignment="1">
      <alignment horizontal="center" vertical="center"/>
    </xf>
    <xf numFmtId="4" fontId="58" fillId="33" borderId="1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4" fontId="58" fillId="33" borderId="14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61" fillId="37" borderId="1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61" fillId="37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0"/>
  <sheetViews>
    <sheetView showGridLines="0" tabSelected="1" zoomScaleSheetLayoutView="70" workbookViewId="0" topLeftCell="Y1">
      <selection activeCell="AA5" sqref="AA5"/>
    </sheetView>
  </sheetViews>
  <sheetFormatPr defaultColWidth="9.140625" defaultRowHeight="15.75" customHeight="1"/>
  <cols>
    <col min="1" max="1" width="4.421875" style="5" customWidth="1"/>
    <col min="2" max="2" width="45.421875" style="63" customWidth="1"/>
    <col min="3" max="3" width="0.2890625" style="10" customWidth="1"/>
    <col min="4" max="4" width="19.421875" style="52" customWidth="1"/>
    <col min="5" max="5" width="19.421875" style="53" customWidth="1"/>
    <col min="6" max="7" width="19.421875" style="54" customWidth="1"/>
    <col min="8" max="9" width="19.421875" style="53" customWidth="1"/>
    <col min="10" max="12" width="19.421875" style="54" customWidth="1"/>
    <col min="13" max="14" width="19.421875" style="53" customWidth="1"/>
    <col min="15" max="15" width="19.421875" style="54" customWidth="1"/>
    <col min="16" max="21" width="19.421875" style="53" customWidth="1"/>
    <col min="22" max="22" width="19.421875" style="55" customWidth="1"/>
    <col min="23" max="23" width="19.421875" style="54" customWidth="1"/>
    <col min="24" max="24" width="19.421875" style="53" customWidth="1"/>
    <col min="25" max="25" width="19.421875" style="72" customWidth="1"/>
    <col min="26" max="26" width="19.421875" style="73" customWidth="1"/>
    <col min="27" max="27" width="19.421875" style="74" customWidth="1"/>
    <col min="28" max="28" width="19.421875" style="75" customWidth="1"/>
  </cols>
  <sheetData>
    <row r="1" spans="1:28" ht="41.25" customHeight="1">
      <c r="A1" s="88" t="s">
        <v>242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</row>
    <row r="2" spans="1:28" s="87" customFormat="1" ht="28.5" customHeight="1">
      <c r="A2" s="76"/>
      <c r="B2" s="58" t="s">
        <v>235</v>
      </c>
      <c r="C2" s="77">
        <v>229720.26</v>
      </c>
      <c r="D2" s="78">
        <v>1424513.22</v>
      </c>
      <c r="E2" s="79">
        <v>776615.91</v>
      </c>
      <c r="F2" s="80">
        <v>1943143.74</v>
      </c>
      <c r="G2" s="81">
        <v>9208</v>
      </c>
      <c r="H2" s="82">
        <v>1581310.72</v>
      </c>
      <c r="I2" s="83">
        <v>726986.54</v>
      </c>
      <c r="J2" s="81">
        <v>30155666.93</v>
      </c>
      <c r="K2" s="81">
        <v>16352</v>
      </c>
      <c r="L2" s="81">
        <v>31289.41</v>
      </c>
      <c r="M2" s="79">
        <v>222727.52</v>
      </c>
      <c r="N2" s="83">
        <v>97173.18</v>
      </c>
      <c r="O2" s="84">
        <v>113725.13</v>
      </c>
      <c r="P2" s="82">
        <v>414719.61</v>
      </c>
      <c r="Q2" s="82">
        <v>4651150.72</v>
      </c>
      <c r="R2" s="85">
        <v>24471.16</v>
      </c>
      <c r="S2" s="85">
        <v>41968.6</v>
      </c>
      <c r="T2" s="85">
        <v>9000</v>
      </c>
      <c r="U2" s="85">
        <v>6444.78</v>
      </c>
      <c r="V2" s="81">
        <v>206090</v>
      </c>
      <c r="W2" s="86">
        <v>2557899.44</v>
      </c>
      <c r="X2" s="85">
        <v>114635.87</v>
      </c>
      <c r="Y2" s="64">
        <f>SUM(D2:X2)</f>
        <v>45125092.48</v>
      </c>
      <c r="Z2" s="65">
        <v>38577924.14</v>
      </c>
      <c r="AA2" s="66">
        <v>36560730.22</v>
      </c>
      <c r="AB2" s="67">
        <v>16700768.78</v>
      </c>
    </row>
    <row r="3" spans="1:28" s="91" customFormat="1" ht="31.5" customHeight="1">
      <c r="A3" s="89"/>
      <c r="B3" s="56" t="s">
        <v>0</v>
      </c>
      <c r="C3" s="90" t="s">
        <v>1</v>
      </c>
      <c r="D3" s="11" t="s">
        <v>217</v>
      </c>
      <c r="E3" s="12" t="s">
        <v>218</v>
      </c>
      <c r="F3" s="13" t="s">
        <v>241</v>
      </c>
      <c r="G3" s="14" t="s">
        <v>238</v>
      </c>
      <c r="H3" s="11" t="s">
        <v>219</v>
      </c>
      <c r="I3" s="11" t="s">
        <v>234</v>
      </c>
      <c r="J3" s="14" t="s">
        <v>224</v>
      </c>
      <c r="K3" s="14" t="s">
        <v>221</v>
      </c>
      <c r="L3" s="14" t="s">
        <v>220</v>
      </c>
      <c r="M3" s="15" t="s">
        <v>2</v>
      </c>
      <c r="N3" s="15" t="s">
        <v>233</v>
      </c>
      <c r="O3" s="16" t="s">
        <v>225</v>
      </c>
      <c r="P3" s="17" t="s">
        <v>222</v>
      </c>
      <c r="Q3" s="16" t="s">
        <v>239</v>
      </c>
      <c r="R3" s="18" t="s">
        <v>227</v>
      </c>
      <c r="S3" s="17" t="s">
        <v>228</v>
      </c>
      <c r="T3" s="17" t="s">
        <v>231</v>
      </c>
      <c r="U3" s="19" t="s">
        <v>232</v>
      </c>
      <c r="V3" s="14" t="s">
        <v>223</v>
      </c>
      <c r="W3" s="20" t="s">
        <v>230</v>
      </c>
      <c r="X3" s="15" t="s">
        <v>229</v>
      </c>
      <c r="Y3" s="21" t="s">
        <v>237</v>
      </c>
      <c r="Z3" s="22" t="s">
        <v>236</v>
      </c>
      <c r="AA3" s="23" t="s">
        <v>243</v>
      </c>
      <c r="AB3" s="24" t="s">
        <v>240</v>
      </c>
    </row>
    <row r="4" spans="1:28" s="91" customFormat="1" ht="81" customHeight="1">
      <c r="A4" s="92"/>
      <c r="B4" s="57"/>
      <c r="C4" s="93"/>
      <c r="D4" s="25"/>
      <c r="E4" s="26"/>
      <c r="F4" s="27"/>
      <c r="G4" s="28"/>
      <c r="H4" s="25"/>
      <c r="I4" s="25"/>
      <c r="J4" s="28"/>
      <c r="K4" s="28"/>
      <c r="L4" s="28"/>
      <c r="M4" s="26"/>
      <c r="N4" s="26"/>
      <c r="O4" s="29"/>
      <c r="P4" s="30"/>
      <c r="Q4" s="29"/>
      <c r="R4" s="30"/>
      <c r="S4" s="30"/>
      <c r="T4" s="30"/>
      <c r="U4" s="31"/>
      <c r="V4" s="28"/>
      <c r="W4" s="29"/>
      <c r="X4" s="26"/>
      <c r="Y4" s="32"/>
      <c r="Z4" s="33"/>
      <c r="AA4" s="34"/>
      <c r="AB4" s="35"/>
    </row>
    <row r="5" spans="1:28" ht="23.25" customHeight="1">
      <c r="A5" s="4">
        <v>1</v>
      </c>
      <c r="B5" s="59" t="s">
        <v>3</v>
      </c>
      <c r="C5" s="7">
        <v>315.7</v>
      </c>
      <c r="D5" s="36">
        <f aca="true" t="shared" si="0" ref="D5:D10">C5*6.2</f>
        <v>1957.34</v>
      </c>
      <c r="E5" s="37">
        <f>C5*3.381</f>
        <v>1067.3817</v>
      </c>
      <c r="F5" s="38">
        <v>6103.16</v>
      </c>
      <c r="G5" s="38"/>
      <c r="H5" s="37">
        <f>C5*6.8836</f>
        <v>2173.15252</v>
      </c>
      <c r="I5" s="37">
        <f>C5*3.1646</f>
        <v>999.06422</v>
      </c>
      <c r="J5" s="38">
        <f>C5*131.2714</f>
        <v>41442.38098</v>
      </c>
      <c r="K5" s="37">
        <f>C5*0.0711</f>
        <v>22.44627</v>
      </c>
      <c r="L5" s="37">
        <f>C5*0.1362</f>
        <v>42.99833999999999</v>
      </c>
      <c r="M5" s="37">
        <f>C5*0.9695</f>
        <v>306.07115</v>
      </c>
      <c r="N5" s="37">
        <f>C5*0.423</f>
        <v>133.5411</v>
      </c>
      <c r="O5" s="39"/>
      <c r="P5" s="40">
        <f>C5*1.8053</f>
        <v>569.9332099999999</v>
      </c>
      <c r="Q5" s="40">
        <f>C5*20.247</f>
        <v>6391.9779</v>
      </c>
      <c r="R5" s="40">
        <f>C5*0.1065</f>
        <v>33.622049999999994</v>
      </c>
      <c r="S5" s="40">
        <f>C5*0.1826</f>
        <v>57.646820000000005</v>
      </c>
      <c r="T5" s="40">
        <f>C5*0.03917</f>
        <v>12.365969</v>
      </c>
      <c r="U5" s="40">
        <f>C5*0.02805</f>
        <v>8.855385</v>
      </c>
      <c r="V5" s="41">
        <f>C5*0.89713</f>
        <v>283.22394099999997</v>
      </c>
      <c r="W5" s="41"/>
      <c r="X5" s="40">
        <f>C5*0.49902</f>
        <v>157.540614</v>
      </c>
      <c r="Y5" s="68">
        <f>X5+W5+V5+U5+T5+S5+R5+Q5+P5+O5+N5+M5+L5+K5+J5+I5+H5+G5+F5+E5+D5</f>
        <v>61762.702169</v>
      </c>
      <c r="Z5" s="69">
        <v>51893.49600000001</v>
      </c>
      <c r="AA5" s="66">
        <v>51008.76</v>
      </c>
      <c r="AB5" s="67">
        <v>1111.82</v>
      </c>
    </row>
    <row r="6" spans="1:28" ht="23.25" customHeight="1">
      <c r="A6" s="4">
        <f aca="true" t="shared" si="1" ref="A6:A69">A5+1</f>
        <v>2</v>
      </c>
      <c r="B6" s="59" t="s">
        <v>4</v>
      </c>
      <c r="C6" s="7">
        <v>390.3</v>
      </c>
      <c r="D6" s="36">
        <f t="shared" si="0"/>
        <v>2419.86</v>
      </c>
      <c r="E6" s="37">
        <f aca="true" t="shared" si="2" ref="E6:E69">C6*3.381</f>
        <v>1319.6043</v>
      </c>
      <c r="F6" s="38">
        <v>34.59</v>
      </c>
      <c r="G6" s="38"/>
      <c r="H6" s="37">
        <f aca="true" t="shared" si="3" ref="H6:H69">C6*6.8836</f>
        <v>2686.66908</v>
      </c>
      <c r="I6" s="37">
        <f aca="true" t="shared" si="4" ref="I6:I69">C6*3.1646</f>
        <v>1235.14338</v>
      </c>
      <c r="J6" s="38">
        <f aca="true" t="shared" si="5" ref="J6:J69">C6*131.2714</f>
        <v>51235.22742</v>
      </c>
      <c r="K6" s="37">
        <f aca="true" t="shared" si="6" ref="K6:K69">C6*0.0711</f>
        <v>27.750329999999998</v>
      </c>
      <c r="L6" s="37">
        <f aca="true" t="shared" si="7" ref="L6:L69">C6*0.1362</f>
        <v>53.15886</v>
      </c>
      <c r="M6" s="37">
        <f aca="true" t="shared" si="8" ref="M6:M69">C6*0.9695</f>
        <v>378.39585</v>
      </c>
      <c r="N6" s="37">
        <f aca="true" t="shared" si="9" ref="N6:N69">C6*0.423</f>
        <v>165.0969</v>
      </c>
      <c r="O6" s="39"/>
      <c r="P6" s="40">
        <f aca="true" t="shared" si="10" ref="P6:P69">C6*1.8053</f>
        <v>704.6085899999999</v>
      </c>
      <c r="Q6" s="40">
        <f aca="true" t="shared" si="11" ref="Q6:Q69">C6*20.247</f>
        <v>7902.4041</v>
      </c>
      <c r="R6" s="40">
        <f aca="true" t="shared" si="12" ref="R6:R69">C6*0.1065</f>
        <v>41.56695</v>
      </c>
      <c r="S6" s="40">
        <f aca="true" t="shared" si="13" ref="S6:S69">C6*0.1826</f>
        <v>71.26878</v>
      </c>
      <c r="T6" s="40">
        <f aca="true" t="shared" si="14" ref="T6:T69">C6*0.03917</f>
        <v>15.288051000000001</v>
      </c>
      <c r="U6" s="40">
        <f aca="true" t="shared" si="15" ref="U6:U69">C6*0.02805</f>
        <v>10.947915</v>
      </c>
      <c r="V6" s="41">
        <f aca="true" t="shared" si="16" ref="V6:V69">C6*0.89713</f>
        <v>350.149839</v>
      </c>
      <c r="W6" s="41">
        <v>3090.68</v>
      </c>
      <c r="X6" s="40">
        <f aca="true" t="shared" si="17" ref="X6:X69">C6*0.49902</f>
        <v>194.76750600000003</v>
      </c>
      <c r="Y6" s="68">
        <f>X6+W6+V6+U6+T6+S6+R6+Q6+P6+O6+N6+M6+L6+K6+J6+I6+H6+G6+F6+E6+D6</f>
        <v>71937.17785100001</v>
      </c>
      <c r="Z6" s="69">
        <v>64155.96</v>
      </c>
      <c r="AA6" s="66">
        <v>60617.736000000004</v>
      </c>
      <c r="AB6" s="67">
        <v>69369.16</v>
      </c>
    </row>
    <row r="7" spans="1:28" ht="23.25" customHeight="1">
      <c r="A7" s="4">
        <f t="shared" si="1"/>
        <v>3</v>
      </c>
      <c r="B7" s="59" t="s">
        <v>5</v>
      </c>
      <c r="C7" s="7">
        <v>117.1</v>
      </c>
      <c r="D7" s="36">
        <f t="shared" si="0"/>
        <v>726.02</v>
      </c>
      <c r="E7" s="37">
        <f t="shared" si="2"/>
        <v>395.91509999999994</v>
      </c>
      <c r="F7" s="38">
        <v>0</v>
      </c>
      <c r="G7" s="38"/>
      <c r="H7" s="37">
        <f t="shared" si="3"/>
        <v>806.06956</v>
      </c>
      <c r="I7" s="37">
        <f t="shared" si="4"/>
        <v>370.57466</v>
      </c>
      <c r="J7" s="38">
        <f t="shared" si="5"/>
        <v>15371.88094</v>
      </c>
      <c r="K7" s="37">
        <f t="shared" si="6"/>
        <v>8.325809999999999</v>
      </c>
      <c r="L7" s="37">
        <f t="shared" si="7"/>
        <v>15.949019999999997</v>
      </c>
      <c r="M7" s="37">
        <f t="shared" si="8"/>
        <v>113.52844999999999</v>
      </c>
      <c r="N7" s="37">
        <f t="shared" si="9"/>
        <v>49.5333</v>
      </c>
      <c r="O7" s="39"/>
      <c r="P7" s="40">
        <f t="shared" si="10"/>
        <v>211.40062999999998</v>
      </c>
      <c r="Q7" s="40">
        <f t="shared" si="11"/>
        <v>2370.9237</v>
      </c>
      <c r="R7" s="40">
        <f t="shared" si="12"/>
        <v>12.47115</v>
      </c>
      <c r="S7" s="40">
        <f t="shared" si="13"/>
        <v>21.382460000000002</v>
      </c>
      <c r="T7" s="40">
        <f t="shared" si="14"/>
        <v>4.586807</v>
      </c>
      <c r="U7" s="40">
        <f t="shared" si="15"/>
        <v>3.284655</v>
      </c>
      <c r="V7" s="41">
        <f t="shared" si="16"/>
        <v>105.053923</v>
      </c>
      <c r="W7" s="41"/>
      <c r="X7" s="40">
        <f t="shared" si="17"/>
        <v>58.435242</v>
      </c>
      <c r="Y7" s="68">
        <f aca="true" t="shared" si="18" ref="Y7:Y70">X7+W7+V7+U7+T7+S7+R7+Q7+P7+O7+N7+M7+L7+K7+J7+I7+H7+G7+F7+E7+D7</f>
        <v>20645.335406999995</v>
      </c>
      <c r="Z7" s="69">
        <v>6036.768</v>
      </c>
      <c r="AA7" s="66">
        <v>5788.424</v>
      </c>
      <c r="AB7" s="67">
        <v>572.56</v>
      </c>
    </row>
    <row r="8" spans="1:28" ht="23.25" customHeight="1">
      <c r="A8" s="4">
        <f t="shared" si="1"/>
        <v>4</v>
      </c>
      <c r="B8" s="59" t="s">
        <v>6</v>
      </c>
      <c r="C8" s="7">
        <v>155.9</v>
      </c>
      <c r="D8" s="36">
        <f t="shared" si="0"/>
        <v>966.58</v>
      </c>
      <c r="E8" s="37">
        <f t="shared" si="2"/>
        <v>527.0979</v>
      </c>
      <c r="F8" s="38">
        <v>0</v>
      </c>
      <c r="G8" s="38"/>
      <c r="H8" s="37">
        <f t="shared" si="3"/>
        <v>1073.15324</v>
      </c>
      <c r="I8" s="37">
        <f t="shared" si="4"/>
        <v>493.36114000000003</v>
      </c>
      <c r="J8" s="38">
        <f t="shared" si="5"/>
        <v>20465.21126</v>
      </c>
      <c r="K8" s="37">
        <f t="shared" si="6"/>
        <v>11.08449</v>
      </c>
      <c r="L8" s="37">
        <f t="shared" si="7"/>
        <v>21.23358</v>
      </c>
      <c r="M8" s="37">
        <f t="shared" si="8"/>
        <v>151.14505</v>
      </c>
      <c r="N8" s="37">
        <f t="shared" si="9"/>
        <v>65.9457</v>
      </c>
      <c r="O8" s="39"/>
      <c r="P8" s="40">
        <f t="shared" si="10"/>
        <v>281.44626999999997</v>
      </c>
      <c r="Q8" s="40">
        <f t="shared" si="11"/>
        <v>3156.5073</v>
      </c>
      <c r="R8" s="40">
        <f t="shared" si="12"/>
        <v>16.60335</v>
      </c>
      <c r="S8" s="40">
        <f t="shared" si="13"/>
        <v>28.467340000000004</v>
      </c>
      <c r="T8" s="40">
        <f t="shared" si="14"/>
        <v>6.106603000000001</v>
      </c>
      <c r="U8" s="40">
        <f t="shared" si="15"/>
        <v>4.3729949999999995</v>
      </c>
      <c r="V8" s="41">
        <f t="shared" si="16"/>
        <v>139.862567</v>
      </c>
      <c r="W8" s="41"/>
      <c r="X8" s="40">
        <f t="shared" si="17"/>
        <v>77.797218</v>
      </c>
      <c r="Y8" s="68">
        <f t="shared" si="18"/>
        <v>27485.976003000003</v>
      </c>
      <c r="Z8" s="69">
        <v>8078.184</v>
      </c>
      <c r="AA8" s="66">
        <v>8078.184</v>
      </c>
      <c r="AB8" s="67">
        <v>0</v>
      </c>
    </row>
    <row r="9" spans="1:28" ht="23.25" customHeight="1">
      <c r="A9" s="4">
        <f t="shared" si="1"/>
        <v>5</v>
      </c>
      <c r="B9" s="59" t="s">
        <v>7</v>
      </c>
      <c r="C9" s="7">
        <v>333.6</v>
      </c>
      <c r="D9" s="36">
        <f t="shared" si="0"/>
        <v>2068.32</v>
      </c>
      <c r="E9" s="37">
        <f t="shared" si="2"/>
        <v>1127.9016</v>
      </c>
      <c r="F9" s="38">
        <v>0</v>
      </c>
      <c r="G9" s="38"/>
      <c r="H9" s="37">
        <f t="shared" si="3"/>
        <v>2296.3689600000002</v>
      </c>
      <c r="I9" s="37">
        <f t="shared" si="4"/>
        <v>1055.71056</v>
      </c>
      <c r="J9" s="38">
        <f t="shared" si="5"/>
        <v>43792.13904</v>
      </c>
      <c r="K9" s="37">
        <f t="shared" si="6"/>
        <v>23.71896</v>
      </c>
      <c r="L9" s="37">
        <f t="shared" si="7"/>
        <v>45.43632</v>
      </c>
      <c r="M9" s="37">
        <f t="shared" si="8"/>
        <v>323.4252</v>
      </c>
      <c r="N9" s="37">
        <f t="shared" si="9"/>
        <v>141.1128</v>
      </c>
      <c r="O9" s="39"/>
      <c r="P9" s="40">
        <f t="shared" si="10"/>
        <v>602.24808</v>
      </c>
      <c r="Q9" s="40">
        <f t="shared" si="11"/>
        <v>6754.399200000001</v>
      </c>
      <c r="R9" s="40">
        <f t="shared" si="12"/>
        <v>35.528400000000005</v>
      </c>
      <c r="S9" s="40">
        <f t="shared" si="13"/>
        <v>60.91536000000001</v>
      </c>
      <c r="T9" s="40">
        <f t="shared" si="14"/>
        <v>13.067112000000002</v>
      </c>
      <c r="U9" s="40">
        <f t="shared" si="15"/>
        <v>9.35748</v>
      </c>
      <c r="V9" s="41">
        <f t="shared" si="16"/>
        <v>299.282568</v>
      </c>
      <c r="W9" s="41"/>
      <c r="X9" s="40">
        <f t="shared" si="17"/>
        <v>166.47307200000003</v>
      </c>
      <c r="Y9" s="68">
        <f t="shared" si="18"/>
        <v>58815.404711999996</v>
      </c>
      <c r="Z9" s="69">
        <v>17198.184</v>
      </c>
      <c r="AA9" s="66">
        <v>20701.448000000004</v>
      </c>
      <c r="AB9" s="67">
        <v>4023.58</v>
      </c>
    </row>
    <row r="10" spans="1:28" ht="23.25" customHeight="1">
      <c r="A10" s="4">
        <f t="shared" si="1"/>
        <v>6</v>
      </c>
      <c r="B10" s="59" t="s">
        <v>8</v>
      </c>
      <c r="C10" s="7">
        <v>343.3</v>
      </c>
      <c r="D10" s="36">
        <f t="shared" si="0"/>
        <v>2128.46</v>
      </c>
      <c r="E10" s="37">
        <f t="shared" si="2"/>
        <v>1160.6973</v>
      </c>
      <c r="F10" s="38">
        <v>0</v>
      </c>
      <c r="G10" s="38"/>
      <c r="H10" s="37">
        <f t="shared" si="3"/>
        <v>2363.13988</v>
      </c>
      <c r="I10" s="37">
        <f t="shared" si="4"/>
        <v>1086.4071800000002</v>
      </c>
      <c r="J10" s="38">
        <f t="shared" si="5"/>
        <v>45065.471620000004</v>
      </c>
      <c r="K10" s="37">
        <f t="shared" si="6"/>
        <v>24.40863</v>
      </c>
      <c r="L10" s="37">
        <f t="shared" si="7"/>
        <v>46.757459999999995</v>
      </c>
      <c r="M10" s="37">
        <f t="shared" si="8"/>
        <v>332.82935000000003</v>
      </c>
      <c r="N10" s="37">
        <f t="shared" si="9"/>
        <v>145.2159</v>
      </c>
      <c r="O10" s="39"/>
      <c r="P10" s="40">
        <f t="shared" si="10"/>
        <v>619.75949</v>
      </c>
      <c r="Q10" s="40">
        <f t="shared" si="11"/>
        <v>6950.7951</v>
      </c>
      <c r="R10" s="40">
        <f t="shared" si="12"/>
        <v>36.56145</v>
      </c>
      <c r="S10" s="40">
        <f t="shared" si="13"/>
        <v>62.686580000000006</v>
      </c>
      <c r="T10" s="40">
        <f t="shared" si="14"/>
        <v>13.447061000000001</v>
      </c>
      <c r="U10" s="40">
        <f t="shared" si="15"/>
        <v>9.629565</v>
      </c>
      <c r="V10" s="41">
        <f t="shared" si="16"/>
        <v>307.984729</v>
      </c>
      <c r="W10" s="41">
        <v>6540</v>
      </c>
      <c r="X10" s="40">
        <f t="shared" si="17"/>
        <v>171.313566</v>
      </c>
      <c r="Y10" s="68">
        <f t="shared" si="18"/>
        <v>67065.564861</v>
      </c>
      <c r="Z10" s="69">
        <v>37988.424</v>
      </c>
      <c r="AA10" s="66">
        <v>23528.152000000002</v>
      </c>
      <c r="AB10" s="67">
        <v>94971.22</v>
      </c>
    </row>
    <row r="11" spans="1:28" ht="23.25" customHeight="1">
      <c r="A11" s="4">
        <f t="shared" si="1"/>
        <v>7</v>
      </c>
      <c r="B11" s="59" t="s">
        <v>9</v>
      </c>
      <c r="C11" s="7">
        <v>93.8</v>
      </c>
      <c r="D11" s="36">
        <v>0</v>
      </c>
      <c r="E11" s="37">
        <f t="shared" si="2"/>
        <v>317.13779999999997</v>
      </c>
      <c r="F11" s="38">
        <v>0</v>
      </c>
      <c r="G11" s="38"/>
      <c r="H11" s="37">
        <f t="shared" si="3"/>
        <v>645.68168</v>
      </c>
      <c r="I11" s="37">
        <f t="shared" si="4"/>
        <v>296.83948</v>
      </c>
      <c r="J11" s="38">
        <f t="shared" si="5"/>
        <v>12313.257319999999</v>
      </c>
      <c r="K11" s="37">
        <f t="shared" si="6"/>
        <v>6.66918</v>
      </c>
      <c r="L11" s="37">
        <f t="shared" si="7"/>
        <v>12.775559999999999</v>
      </c>
      <c r="M11" s="37">
        <f t="shared" si="8"/>
        <v>90.9391</v>
      </c>
      <c r="N11" s="37">
        <f t="shared" si="9"/>
        <v>39.6774</v>
      </c>
      <c r="O11" s="39"/>
      <c r="P11" s="40">
        <f t="shared" si="10"/>
        <v>169.33713999999998</v>
      </c>
      <c r="Q11" s="40">
        <f t="shared" si="11"/>
        <v>1899.1686</v>
      </c>
      <c r="R11" s="40">
        <f t="shared" si="12"/>
        <v>9.9897</v>
      </c>
      <c r="S11" s="40">
        <f t="shared" si="13"/>
        <v>17.12788</v>
      </c>
      <c r="T11" s="40">
        <f t="shared" si="14"/>
        <v>3.6741460000000004</v>
      </c>
      <c r="U11" s="40">
        <f t="shared" si="15"/>
        <v>2.63109</v>
      </c>
      <c r="V11" s="41">
        <f t="shared" si="16"/>
        <v>84.15079399999999</v>
      </c>
      <c r="W11" s="41"/>
      <c r="X11" s="40">
        <f t="shared" si="17"/>
        <v>46.808076</v>
      </c>
      <c r="Y11" s="68">
        <f t="shared" si="18"/>
        <v>15955.864946</v>
      </c>
      <c r="Z11" s="69">
        <v>2721.6720000000005</v>
      </c>
      <c r="AA11" s="66">
        <v>4857.136</v>
      </c>
      <c r="AB11" s="67">
        <v>636.18</v>
      </c>
    </row>
    <row r="12" spans="1:28" ht="23.25" customHeight="1">
      <c r="A12" s="4">
        <f t="shared" si="1"/>
        <v>8</v>
      </c>
      <c r="B12" s="59" t="s">
        <v>10</v>
      </c>
      <c r="C12" s="7">
        <v>93.8</v>
      </c>
      <c r="D12" s="36">
        <v>0</v>
      </c>
      <c r="E12" s="37">
        <f t="shared" si="2"/>
        <v>317.13779999999997</v>
      </c>
      <c r="F12" s="38">
        <v>0</v>
      </c>
      <c r="G12" s="38"/>
      <c r="H12" s="37">
        <f t="shared" si="3"/>
        <v>645.68168</v>
      </c>
      <c r="I12" s="37">
        <f t="shared" si="4"/>
        <v>296.83948</v>
      </c>
      <c r="J12" s="38">
        <f t="shared" si="5"/>
        <v>12313.257319999999</v>
      </c>
      <c r="K12" s="37">
        <f t="shared" si="6"/>
        <v>6.66918</v>
      </c>
      <c r="L12" s="37">
        <f t="shared" si="7"/>
        <v>12.775559999999999</v>
      </c>
      <c r="M12" s="37">
        <f t="shared" si="8"/>
        <v>90.9391</v>
      </c>
      <c r="N12" s="37">
        <f t="shared" si="9"/>
        <v>39.6774</v>
      </c>
      <c r="O12" s="39"/>
      <c r="P12" s="40">
        <f t="shared" si="10"/>
        <v>169.33713999999998</v>
      </c>
      <c r="Q12" s="40">
        <f t="shared" si="11"/>
        <v>1899.1686</v>
      </c>
      <c r="R12" s="40">
        <f t="shared" si="12"/>
        <v>9.9897</v>
      </c>
      <c r="S12" s="40">
        <f t="shared" si="13"/>
        <v>17.12788</v>
      </c>
      <c r="T12" s="40">
        <f t="shared" si="14"/>
        <v>3.6741460000000004</v>
      </c>
      <c r="U12" s="40">
        <f t="shared" si="15"/>
        <v>2.63109</v>
      </c>
      <c r="V12" s="41">
        <f t="shared" si="16"/>
        <v>84.15079399999999</v>
      </c>
      <c r="W12" s="41"/>
      <c r="X12" s="40">
        <f t="shared" si="17"/>
        <v>46.808076</v>
      </c>
      <c r="Y12" s="68">
        <f t="shared" si="18"/>
        <v>15955.864946</v>
      </c>
      <c r="Z12" s="69">
        <v>2721.6720000000005</v>
      </c>
      <c r="AA12" s="66">
        <v>970.032</v>
      </c>
      <c r="AB12" s="67">
        <v>8010</v>
      </c>
    </row>
    <row r="13" spans="1:28" ht="23.25" customHeight="1">
      <c r="A13" s="4">
        <f t="shared" si="1"/>
        <v>9</v>
      </c>
      <c r="B13" s="59" t="s">
        <v>11</v>
      </c>
      <c r="C13" s="7">
        <v>434.5</v>
      </c>
      <c r="D13" s="36">
        <f aca="true" t="shared" si="19" ref="D13:D19">C13*6.2</f>
        <v>2693.9</v>
      </c>
      <c r="E13" s="37">
        <f t="shared" si="2"/>
        <v>1469.0445</v>
      </c>
      <c r="F13" s="38">
        <v>0</v>
      </c>
      <c r="G13" s="38"/>
      <c r="H13" s="37">
        <f t="shared" si="3"/>
        <v>2990.9242000000004</v>
      </c>
      <c r="I13" s="37">
        <f t="shared" si="4"/>
        <v>1375.0187</v>
      </c>
      <c r="J13" s="38">
        <f t="shared" si="5"/>
        <v>57037.4233</v>
      </c>
      <c r="K13" s="37">
        <f t="shared" si="6"/>
        <v>30.89295</v>
      </c>
      <c r="L13" s="37">
        <f t="shared" si="7"/>
        <v>59.17889999999999</v>
      </c>
      <c r="M13" s="37">
        <f t="shared" si="8"/>
        <v>421.24775</v>
      </c>
      <c r="N13" s="37">
        <f t="shared" si="9"/>
        <v>183.7935</v>
      </c>
      <c r="O13" s="39"/>
      <c r="P13" s="40">
        <f t="shared" si="10"/>
        <v>784.40285</v>
      </c>
      <c r="Q13" s="40">
        <f t="shared" si="11"/>
        <v>8797.3215</v>
      </c>
      <c r="R13" s="40">
        <f t="shared" si="12"/>
        <v>46.27425</v>
      </c>
      <c r="S13" s="40">
        <f t="shared" si="13"/>
        <v>79.33970000000001</v>
      </c>
      <c r="T13" s="40">
        <f t="shared" si="14"/>
        <v>17.019365</v>
      </c>
      <c r="U13" s="40">
        <f t="shared" si="15"/>
        <v>12.187724999999999</v>
      </c>
      <c r="V13" s="41">
        <f t="shared" si="16"/>
        <v>389.802985</v>
      </c>
      <c r="W13" s="41">
        <v>595</v>
      </c>
      <c r="X13" s="40">
        <f t="shared" si="17"/>
        <v>216.82419000000002</v>
      </c>
      <c r="Y13" s="68">
        <f t="shared" si="18"/>
        <v>77199.59636499999</v>
      </c>
      <c r="Z13" s="69">
        <v>58626.21600000001</v>
      </c>
      <c r="AA13" s="66">
        <v>57282.896</v>
      </c>
      <c r="AB13" s="67">
        <v>1876.17</v>
      </c>
    </row>
    <row r="14" spans="1:28" ht="23.25" customHeight="1">
      <c r="A14" s="4">
        <f t="shared" si="1"/>
        <v>10</v>
      </c>
      <c r="B14" s="59" t="s">
        <v>12</v>
      </c>
      <c r="C14" s="7">
        <v>1068.1</v>
      </c>
      <c r="D14" s="36">
        <f t="shared" si="19"/>
        <v>6622.219999999999</v>
      </c>
      <c r="E14" s="37">
        <f t="shared" si="2"/>
        <v>3611.2460999999994</v>
      </c>
      <c r="F14" s="38">
        <v>4755.43</v>
      </c>
      <c r="G14" s="38"/>
      <c r="H14" s="37">
        <f t="shared" si="3"/>
        <v>7352.37316</v>
      </c>
      <c r="I14" s="37">
        <f t="shared" si="4"/>
        <v>3380.1092599999997</v>
      </c>
      <c r="J14" s="38">
        <f t="shared" si="5"/>
        <v>140210.98234</v>
      </c>
      <c r="K14" s="37">
        <f t="shared" si="6"/>
        <v>75.94191</v>
      </c>
      <c r="L14" s="37">
        <f t="shared" si="7"/>
        <v>145.47521999999998</v>
      </c>
      <c r="M14" s="37">
        <f t="shared" si="8"/>
        <v>1035.52295</v>
      </c>
      <c r="N14" s="37">
        <f t="shared" si="9"/>
        <v>451.80629999999996</v>
      </c>
      <c r="O14" s="39"/>
      <c r="P14" s="40">
        <f t="shared" si="10"/>
        <v>1928.2409299999997</v>
      </c>
      <c r="Q14" s="40">
        <f t="shared" si="11"/>
        <v>21625.820699999997</v>
      </c>
      <c r="R14" s="40">
        <f t="shared" si="12"/>
        <v>113.75264999999999</v>
      </c>
      <c r="S14" s="40">
        <f t="shared" si="13"/>
        <v>195.03506</v>
      </c>
      <c r="T14" s="40">
        <f t="shared" si="14"/>
        <v>41.837477</v>
      </c>
      <c r="U14" s="40">
        <f t="shared" si="15"/>
        <v>29.960204999999995</v>
      </c>
      <c r="V14" s="41">
        <f t="shared" si="16"/>
        <v>958.2245529999999</v>
      </c>
      <c r="W14" s="41">
        <v>119712</v>
      </c>
      <c r="X14" s="40">
        <f t="shared" si="17"/>
        <v>533.003262</v>
      </c>
      <c r="Y14" s="68">
        <f t="shared" si="18"/>
        <v>312778.9820769999</v>
      </c>
      <c r="Z14" s="69">
        <v>195973.776</v>
      </c>
      <c r="AA14" s="66">
        <v>184916.056</v>
      </c>
      <c r="AB14" s="67">
        <v>191216.33</v>
      </c>
    </row>
    <row r="15" spans="1:28" ht="23.25" customHeight="1">
      <c r="A15" s="4">
        <f t="shared" si="1"/>
        <v>11</v>
      </c>
      <c r="B15" s="59" t="s">
        <v>13</v>
      </c>
      <c r="C15" s="7">
        <v>630.7</v>
      </c>
      <c r="D15" s="36">
        <f t="shared" si="19"/>
        <v>3910.3400000000006</v>
      </c>
      <c r="E15" s="37">
        <f t="shared" si="2"/>
        <v>2132.3967000000002</v>
      </c>
      <c r="F15" s="38">
        <v>18175.36</v>
      </c>
      <c r="G15" s="38"/>
      <c r="H15" s="37">
        <f t="shared" si="3"/>
        <v>4341.48652</v>
      </c>
      <c r="I15" s="37">
        <f t="shared" si="4"/>
        <v>1995.9132200000001</v>
      </c>
      <c r="J15" s="38">
        <f t="shared" si="5"/>
        <v>82792.87198000001</v>
      </c>
      <c r="K15" s="37">
        <f t="shared" si="6"/>
        <v>44.84277</v>
      </c>
      <c r="L15" s="37">
        <f t="shared" si="7"/>
        <v>85.90134</v>
      </c>
      <c r="M15" s="37">
        <f t="shared" si="8"/>
        <v>611.46365</v>
      </c>
      <c r="N15" s="37">
        <f t="shared" si="9"/>
        <v>266.78610000000003</v>
      </c>
      <c r="O15" s="39">
        <v>28809</v>
      </c>
      <c r="P15" s="40">
        <f t="shared" si="10"/>
        <v>1138.6027100000001</v>
      </c>
      <c r="Q15" s="40">
        <f t="shared" si="11"/>
        <v>12769.7829</v>
      </c>
      <c r="R15" s="40">
        <f t="shared" si="12"/>
        <v>67.16955</v>
      </c>
      <c r="S15" s="40">
        <f t="shared" si="13"/>
        <v>115.16582000000001</v>
      </c>
      <c r="T15" s="40">
        <f t="shared" si="14"/>
        <v>24.704519000000005</v>
      </c>
      <c r="U15" s="40">
        <f t="shared" si="15"/>
        <v>17.691135</v>
      </c>
      <c r="V15" s="41">
        <f t="shared" si="16"/>
        <v>565.819891</v>
      </c>
      <c r="W15" s="41">
        <v>103979</v>
      </c>
      <c r="X15" s="40">
        <f t="shared" si="17"/>
        <v>314.731914</v>
      </c>
      <c r="Y15" s="68">
        <f t="shared" si="18"/>
        <v>262159.03071900003</v>
      </c>
      <c r="Z15" s="69">
        <v>115756.75200000001</v>
      </c>
      <c r="AA15" s="66">
        <v>95693.96800000001</v>
      </c>
      <c r="AB15" s="67">
        <v>32857.59</v>
      </c>
    </row>
    <row r="16" spans="1:28" ht="23.25" customHeight="1">
      <c r="A16" s="4">
        <f t="shared" si="1"/>
        <v>12</v>
      </c>
      <c r="B16" s="59" t="s">
        <v>14</v>
      </c>
      <c r="C16" s="7">
        <v>1079.8</v>
      </c>
      <c r="D16" s="36">
        <f t="shared" si="19"/>
        <v>6694.76</v>
      </c>
      <c r="E16" s="37">
        <f t="shared" si="2"/>
        <v>3650.8037999999997</v>
      </c>
      <c r="F16" s="38">
        <v>8919.82</v>
      </c>
      <c r="G16" s="38"/>
      <c r="H16" s="37">
        <f t="shared" si="3"/>
        <v>7432.91128</v>
      </c>
      <c r="I16" s="37">
        <f t="shared" si="4"/>
        <v>3417.13508</v>
      </c>
      <c r="J16" s="38">
        <f t="shared" si="5"/>
        <v>141746.85772</v>
      </c>
      <c r="K16" s="37">
        <f t="shared" si="6"/>
        <v>76.77377999999999</v>
      </c>
      <c r="L16" s="37">
        <f t="shared" si="7"/>
        <v>147.06875999999997</v>
      </c>
      <c r="M16" s="37">
        <f t="shared" si="8"/>
        <v>1046.8661</v>
      </c>
      <c r="N16" s="37">
        <f t="shared" si="9"/>
        <v>456.75539999999995</v>
      </c>
      <c r="O16" s="39"/>
      <c r="P16" s="40">
        <f t="shared" si="10"/>
        <v>1949.3629399999998</v>
      </c>
      <c r="Q16" s="40">
        <f t="shared" si="11"/>
        <v>21862.7106</v>
      </c>
      <c r="R16" s="40">
        <f t="shared" si="12"/>
        <v>114.9987</v>
      </c>
      <c r="S16" s="40">
        <f t="shared" si="13"/>
        <v>197.17148</v>
      </c>
      <c r="T16" s="40">
        <f t="shared" si="14"/>
        <v>42.295766</v>
      </c>
      <c r="U16" s="40">
        <f t="shared" si="15"/>
        <v>30.288389999999996</v>
      </c>
      <c r="V16" s="41">
        <f t="shared" si="16"/>
        <v>968.720974</v>
      </c>
      <c r="W16" s="41">
        <v>8040</v>
      </c>
      <c r="X16" s="40">
        <f t="shared" si="17"/>
        <v>538.841796</v>
      </c>
      <c r="Y16" s="68">
        <f t="shared" si="18"/>
        <v>207334.14256600002</v>
      </c>
      <c r="Z16" s="69">
        <v>198120.304</v>
      </c>
      <c r="AA16" s="66">
        <v>173068.32</v>
      </c>
      <c r="AB16" s="67">
        <v>126758.21</v>
      </c>
    </row>
    <row r="17" spans="1:28" ht="23.25" customHeight="1">
      <c r="A17" s="4">
        <f t="shared" si="1"/>
        <v>13</v>
      </c>
      <c r="B17" s="59" t="s">
        <v>15</v>
      </c>
      <c r="C17" s="7">
        <v>1102.9</v>
      </c>
      <c r="D17" s="36">
        <f t="shared" si="19"/>
        <v>6837.9800000000005</v>
      </c>
      <c r="E17" s="37">
        <f t="shared" si="2"/>
        <v>3728.9049</v>
      </c>
      <c r="F17" s="38">
        <v>37386.37333333334</v>
      </c>
      <c r="G17" s="38"/>
      <c r="H17" s="37">
        <f t="shared" si="3"/>
        <v>7591.922440000001</v>
      </c>
      <c r="I17" s="37">
        <f t="shared" si="4"/>
        <v>3490.2373400000006</v>
      </c>
      <c r="J17" s="38">
        <f t="shared" si="5"/>
        <v>144779.22706</v>
      </c>
      <c r="K17" s="37">
        <f t="shared" si="6"/>
        <v>78.41619</v>
      </c>
      <c r="L17" s="37">
        <f t="shared" si="7"/>
        <v>150.21498</v>
      </c>
      <c r="M17" s="37">
        <f t="shared" si="8"/>
        <v>1069.2615500000002</v>
      </c>
      <c r="N17" s="37">
        <f t="shared" si="9"/>
        <v>466.5267</v>
      </c>
      <c r="O17" s="39"/>
      <c r="P17" s="40">
        <f t="shared" si="10"/>
        <v>1991.06537</v>
      </c>
      <c r="Q17" s="40">
        <f t="shared" si="11"/>
        <v>22330.4163</v>
      </c>
      <c r="R17" s="40">
        <f t="shared" si="12"/>
        <v>117.45885000000001</v>
      </c>
      <c r="S17" s="40">
        <f t="shared" si="13"/>
        <v>201.38954000000004</v>
      </c>
      <c r="T17" s="40">
        <f t="shared" si="14"/>
        <v>43.200593000000005</v>
      </c>
      <c r="U17" s="40">
        <f t="shared" si="15"/>
        <v>30.936345</v>
      </c>
      <c r="V17" s="41">
        <f t="shared" si="16"/>
        <v>989.4446770000001</v>
      </c>
      <c r="W17" s="41">
        <v>12779.56</v>
      </c>
      <c r="X17" s="40">
        <f t="shared" si="17"/>
        <v>550.3691580000001</v>
      </c>
      <c r="Y17" s="68">
        <f t="shared" si="18"/>
        <v>244612.90532633336</v>
      </c>
      <c r="Z17" s="69">
        <v>202432.176</v>
      </c>
      <c r="AA17" s="66">
        <v>189617.544</v>
      </c>
      <c r="AB17" s="67">
        <v>176097.99</v>
      </c>
    </row>
    <row r="18" spans="1:28" ht="23.25" customHeight="1">
      <c r="A18" s="4">
        <f t="shared" si="1"/>
        <v>14</v>
      </c>
      <c r="B18" s="59" t="s">
        <v>16</v>
      </c>
      <c r="C18" s="7">
        <v>247.9</v>
      </c>
      <c r="D18" s="36">
        <f t="shared" si="19"/>
        <v>1536.98</v>
      </c>
      <c r="E18" s="37">
        <f t="shared" si="2"/>
        <v>838.1499</v>
      </c>
      <c r="F18" s="38">
        <v>0</v>
      </c>
      <c r="G18" s="38"/>
      <c r="H18" s="37">
        <f t="shared" si="3"/>
        <v>1706.4444400000002</v>
      </c>
      <c r="I18" s="37">
        <f t="shared" si="4"/>
        <v>784.5043400000001</v>
      </c>
      <c r="J18" s="38">
        <f t="shared" si="5"/>
        <v>32542.180060000002</v>
      </c>
      <c r="K18" s="37">
        <f t="shared" si="6"/>
        <v>17.62569</v>
      </c>
      <c r="L18" s="37">
        <f t="shared" si="7"/>
        <v>33.76398</v>
      </c>
      <c r="M18" s="37">
        <f t="shared" si="8"/>
        <v>240.33905000000001</v>
      </c>
      <c r="N18" s="37">
        <f t="shared" si="9"/>
        <v>104.8617</v>
      </c>
      <c r="O18" s="39"/>
      <c r="P18" s="40">
        <f t="shared" si="10"/>
        <v>447.53387</v>
      </c>
      <c r="Q18" s="40">
        <f t="shared" si="11"/>
        <v>5019.2313</v>
      </c>
      <c r="R18" s="40">
        <f t="shared" si="12"/>
        <v>26.40135</v>
      </c>
      <c r="S18" s="40">
        <f t="shared" si="13"/>
        <v>45.266540000000006</v>
      </c>
      <c r="T18" s="40">
        <f t="shared" si="14"/>
        <v>9.710243000000002</v>
      </c>
      <c r="U18" s="40">
        <f t="shared" si="15"/>
        <v>6.953595</v>
      </c>
      <c r="V18" s="41">
        <f t="shared" si="16"/>
        <v>222.398527</v>
      </c>
      <c r="W18" s="41">
        <v>3304.63</v>
      </c>
      <c r="X18" s="40">
        <f t="shared" si="17"/>
        <v>123.707058</v>
      </c>
      <c r="Y18" s="68">
        <f t="shared" si="18"/>
        <v>47010.681643</v>
      </c>
      <c r="Z18" s="69">
        <v>21204.432</v>
      </c>
      <c r="AA18" s="66">
        <v>17920.672000000002</v>
      </c>
      <c r="AB18" s="67">
        <v>11580.2</v>
      </c>
    </row>
    <row r="19" spans="1:28" ht="23.25" customHeight="1">
      <c r="A19" s="4">
        <f t="shared" si="1"/>
        <v>15</v>
      </c>
      <c r="B19" s="59" t="s">
        <v>17</v>
      </c>
      <c r="C19" s="7">
        <v>730.9</v>
      </c>
      <c r="D19" s="36">
        <f t="shared" si="19"/>
        <v>4531.58</v>
      </c>
      <c r="E19" s="37">
        <f t="shared" si="2"/>
        <v>2471.1728999999996</v>
      </c>
      <c r="F19" s="38">
        <v>14836.755000000001</v>
      </c>
      <c r="G19" s="38"/>
      <c r="H19" s="37">
        <f t="shared" si="3"/>
        <v>5031.22324</v>
      </c>
      <c r="I19" s="37">
        <f t="shared" si="4"/>
        <v>2313.00614</v>
      </c>
      <c r="J19" s="38">
        <f t="shared" si="5"/>
        <v>95946.26626</v>
      </c>
      <c r="K19" s="37">
        <f t="shared" si="6"/>
        <v>51.966989999999996</v>
      </c>
      <c r="L19" s="37">
        <f t="shared" si="7"/>
        <v>99.54857999999999</v>
      </c>
      <c r="M19" s="37">
        <f t="shared" si="8"/>
        <v>708.60755</v>
      </c>
      <c r="N19" s="37">
        <f t="shared" si="9"/>
        <v>309.17069999999995</v>
      </c>
      <c r="O19" s="39"/>
      <c r="P19" s="40">
        <f t="shared" si="10"/>
        <v>1319.4937699999998</v>
      </c>
      <c r="Q19" s="40">
        <f t="shared" si="11"/>
        <v>14798.532299999999</v>
      </c>
      <c r="R19" s="40">
        <f t="shared" si="12"/>
        <v>77.84084999999999</v>
      </c>
      <c r="S19" s="40">
        <f t="shared" si="13"/>
        <v>133.46234</v>
      </c>
      <c r="T19" s="40">
        <f t="shared" si="14"/>
        <v>28.629353000000002</v>
      </c>
      <c r="U19" s="40">
        <f t="shared" si="15"/>
        <v>20.501745</v>
      </c>
      <c r="V19" s="41">
        <f t="shared" si="16"/>
        <v>655.712317</v>
      </c>
      <c r="W19" s="41">
        <v>8040</v>
      </c>
      <c r="X19" s="40">
        <f t="shared" si="17"/>
        <v>364.733718</v>
      </c>
      <c r="Y19" s="68">
        <f t="shared" si="18"/>
        <v>151738.203753</v>
      </c>
      <c r="Z19" s="69">
        <v>118503.8</v>
      </c>
      <c r="AA19" s="66">
        <v>111948.40000000001</v>
      </c>
      <c r="AB19" s="67">
        <v>31672.56</v>
      </c>
    </row>
    <row r="20" spans="1:28" ht="23.25" customHeight="1">
      <c r="A20" s="4">
        <f t="shared" si="1"/>
        <v>16</v>
      </c>
      <c r="B20" s="59" t="s">
        <v>18</v>
      </c>
      <c r="C20" s="7">
        <v>709.9</v>
      </c>
      <c r="D20" s="36">
        <v>0</v>
      </c>
      <c r="E20" s="37">
        <f t="shared" si="2"/>
        <v>2400.1719</v>
      </c>
      <c r="F20" s="38">
        <v>9125.48</v>
      </c>
      <c r="G20" s="38"/>
      <c r="H20" s="37">
        <f t="shared" si="3"/>
        <v>4886.66764</v>
      </c>
      <c r="I20" s="37">
        <f t="shared" si="4"/>
        <v>2246.54954</v>
      </c>
      <c r="J20" s="38">
        <f t="shared" si="5"/>
        <v>93189.56685999999</v>
      </c>
      <c r="K20" s="37">
        <f t="shared" si="6"/>
        <v>50.47389</v>
      </c>
      <c r="L20" s="37">
        <f t="shared" si="7"/>
        <v>96.68838</v>
      </c>
      <c r="M20" s="37">
        <f t="shared" si="8"/>
        <v>688.24805</v>
      </c>
      <c r="N20" s="37">
        <f t="shared" si="9"/>
        <v>300.2877</v>
      </c>
      <c r="O20" s="39"/>
      <c r="P20" s="40">
        <f t="shared" si="10"/>
        <v>1281.5824699999998</v>
      </c>
      <c r="Q20" s="40">
        <f t="shared" si="11"/>
        <v>14373.345299999999</v>
      </c>
      <c r="R20" s="40">
        <f t="shared" si="12"/>
        <v>75.60435</v>
      </c>
      <c r="S20" s="40">
        <f t="shared" si="13"/>
        <v>129.62774000000002</v>
      </c>
      <c r="T20" s="40">
        <f t="shared" si="14"/>
        <v>27.806783000000003</v>
      </c>
      <c r="U20" s="40">
        <f t="shared" si="15"/>
        <v>19.912695</v>
      </c>
      <c r="V20" s="41">
        <f t="shared" si="16"/>
        <v>636.872587</v>
      </c>
      <c r="W20" s="41">
        <v>10277.72</v>
      </c>
      <c r="X20" s="40">
        <f t="shared" si="17"/>
        <v>354.254298</v>
      </c>
      <c r="Y20" s="68">
        <f t="shared" si="18"/>
        <v>140160.86018299998</v>
      </c>
      <c r="Z20" s="69">
        <v>117515.016</v>
      </c>
      <c r="AA20" s="66">
        <v>95249.90400000001</v>
      </c>
      <c r="AB20" s="67">
        <v>133693.99</v>
      </c>
    </row>
    <row r="21" spans="1:28" ht="23.25" customHeight="1">
      <c r="A21" s="4">
        <f t="shared" si="1"/>
        <v>17</v>
      </c>
      <c r="B21" s="59" t="s">
        <v>19</v>
      </c>
      <c r="C21" s="7">
        <v>1318.4</v>
      </c>
      <c r="D21" s="36">
        <f>C21*6.4</f>
        <v>8437.76</v>
      </c>
      <c r="E21" s="37">
        <f t="shared" si="2"/>
        <v>4457.5104</v>
      </c>
      <c r="F21" s="38">
        <v>0</v>
      </c>
      <c r="G21" s="38"/>
      <c r="H21" s="37">
        <f t="shared" si="3"/>
        <v>9075.338240000001</v>
      </c>
      <c r="I21" s="37">
        <f t="shared" si="4"/>
        <v>4172.208640000001</v>
      </c>
      <c r="J21" s="38">
        <f t="shared" si="5"/>
        <v>173068.21376</v>
      </c>
      <c r="K21" s="37">
        <f t="shared" si="6"/>
        <v>93.73824</v>
      </c>
      <c r="L21" s="37">
        <f t="shared" si="7"/>
        <v>179.56608</v>
      </c>
      <c r="M21" s="37">
        <f t="shared" si="8"/>
        <v>1278.1888000000001</v>
      </c>
      <c r="N21" s="37">
        <f t="shared" si="9"/>
        <v>557.6832</v>
      </c>
      <c r="O21" s="39"/>
      <c r="P21" s="40">
        <f t="shared" si="10"/>
        <v>2380.10752</v>
      </c>
      <c r="Q21" s="40">
        <f t="shared" si="11"/>
        <v>26693.644800000002</v>
      </c>
      <c r="R21" s="40">
        <f t="shared" si="12"/>
        <v>140.4096</v>
      </c>
      <c r="S21" s="40">
        <f t="shared" si="13"/>
        <v>240.73984000000004</v>
      </c>
      <c r="T21" s="40">
        <f t="shared" si="14"/>
        <v>51.64172800000001</v>
      </c>
      <c r="U21" s="40">
        <f t="shared" si="15"/>
        <v>36.98112</v>
      </c>
      <c r="V21" s="41">
        <f t="shared" si="16"/>
        <v>1182.776192</v>
      </c>
      <c r="W21" s="41">
        <v>4020</v>
      </c>
      <c r="X21" s="40">
        <f t="shared" si="17"/>
        <v>657.9079680000001</v>
      </c>
      <c r="Y21" s="68">
        <f t="shared" si="18"/>
        <v>236724.41612800004</v>
      </c>
      <c r="Z21" s="69">
        <v>236082.82400000002</v>
      </c>
      <c r="AA21" s="66">
        <v>233693.984</v>
      </c>
      <c r="AB21" s="67">
        <v>99752.28</v>
      </c>
    </row>
    <row r="22" spans="1:28" ht="23.25" customHeight="1">
      <c r="A22" s="4">
        <f t="shared" si="1"/>
        <v>18</v>
      </c>
      <c r="B22" s="59" t="s">
        <v>20</v>
      </c>
      <c r="C22" s="8">
        <v>1492</v>
      </c>
      <c r="D22" s="36">
        <f aca="true" t="shared" si="20" ref="D22:D33">C22*6.4</f>
        <v>9548.800000000001</v>
      </c>
      <c r="E22" s="37">
        <f t="shared" si="2"/>
        <v>5044.451999999999</v>
      </c>
      <c r="F22" s="38">
        <v>23516.680000000004</v>
      </c>
      <c r="G22" s="38"/>
      <c r="H22" s="37">
        <f t="shared" si="3"/>
        <v>10270.3312</v>
      </c>
      <c r="I22" s="37">
        <f t="shared" si="4"/>
        <v>4721.5832</v>
      </c>
      <c r="J22" s="38">
        <f t="shared" si="5"/>
        <v>195856.9288</v>
      </c>
      <c r="K22" s="37">
        <f t="shared" si="6"/>
        <v>106.0812</v>
      </c>
      <c r="L22" s="37">
        <f t="shared" si="7"/>
        <v>203.2104</v>
      </c>
      <c r="M22" s="37">
        <f t="shared" si="8"/>
        <v>1446.4940000000001</v>
      </c>
      <c r="N22" s="37">
        <f t="shared" si="9"/>
        <v>631.116</v>
      </c>
      <c r="O22" s="39"/>
      <c r="P22" s="40">
        <f t="shared" si="10"/>
        <v>2693.5076</v>
      </c>
      <c r="Q22" s="40">
        <f t="shared" si="11"/>
        <v>30208.524</v>
      </c>
      <c r="R22" s="40">
        <f t="shared" si="12"/>
        <v>158.898</v>
      </c>
      <c r="S22" s="40">
        <f t="shared" si="13"/>
        <v>272.4392</v>
      </c>
      <c r="T22" s="40">
        <f t="shared" si="14"/>
        <v>58.44164000000001</v>
      </c>
      <c r="U22" s="40">
        <f t="shared" si="15"/>
        <v>41.8506</v>
      </c>
      <c r="V22" s="41">
        <f t="shared" si="16"/>
        <v>1338.51796</v>
      </c>
      <c r="W22" s="41">
        <v>8040</v>
      </c>
      <c r="X22" s="40">
        <f t="shared" si="17"/>
        <v>744.5378400000001</v>
      </c>
      <c r="Y22" s="68">
        <f t="shared" si="18"/>
        <v>294902.39363999997</v>
      </c>
      <c r="Z22" s="69">
        <v>267428.00800000003</v>
      </c>
      <c r="AA22" s="66">
        <v>262721.97599999997</v>
      </c>
      <c r="AB22" s="67">
        <v>64037.77</v>
      </c>
    </row>
    <row r="23" spans="1:28" ht="23.25" customHeight="1">
      <c r="A23" s="4">
        <f t="shared" si="1"/>
        <v>19</v>
      </c>
      <c r="B23" s="59" t="s">
        <v>21</v>
      </c>
      <c r="C23" s="7">
        <v>1982.5</v>
      </c>
      <c r="D23" s="36">
        <f t="shared" si="20"/>
        <v>12688</v>
      </c>
      <c r="E23" s="37">
        <f t="shared" si="2"/>
        <v>6702.8324999999995</v>
      </c>
      <c r="F23" s="38">
        <v>14886.33</v>
      </c>
      <c r="G23" s="38"/>
      <c r="H23" s="37">
        <f t="shared" si="3"/>
        <v>13646.737000000001</v>
      </c>
      <c r="I23" s="37">
        <f t="shared" si="4"/>
        <v>6273.8195000000005</v>
      </c>
      <c r="J23" s="38">
        <f t="shared" si="5"/>
        <v>260245.5505</v>
      </c>
      <c r="K23" s="37">
        <f t="shared" si="6"/>
        <v>140.95575</v>
      </c>
      <c r="L23" s="37">
        <f t="shared" si="7"/>
        <v>270.01649999999995</v>
      </c>
      <c r="M23" s="37">
        <f t="shared" si="8"/>
        <v>1922.03375</v>
      </c>
      <c r="N23" s="37">
        <f t="shared" si="9"/>
        <v>838.5975</v>
      </c>
      <c r="O23" s="39"/>
      <c r="P23" s="40">
        <f t="shared" si="10"/>
        <v>3579.0072499999997</v>
      </c>
      <c r="Q23" s="40">
        <f t="shared" si="11"/>
        <v>40139.6775</v>
      </c>
      <c r="R23" s="40">
        <f t="shared" si="12"/>
        <v>211.13625</v>
      </c>
      <c r="S23" s="40">
        <f t="shared" si="13"/>
        <v>362.0045</v>
      </c>
      <c r="T23" s="40">
        <f t="shared" si="14"/>
        <v>77.654525</v>
      </c>
      <c r="U23" s="40">
        <f t="shared" si="15"/>
        <v>55.609125</v>
      </c>
      <c r="V23" s="41">
        <f t="shared" si="16"/>
        <v>1778.560225</v>
      </c>
      <c r="W23" s="41">
        <v>11324.59</v>
      </c>
      <c r="X23" s="40">
        <f t="shared" si="17"/>
        <v>989.3071500000001</v>
      </c>
      <c r="Y23" s="68">
        <f t="shared" si="18"/>
        <v>376132.41952500003</v>
      </c>
      <c r="Z23" s="69">
        <v>363310.20800000004</v>
      </c>
      <c r="AA23" s="66">
        <v>356131.29600000003</v>
      </c>
      <c r="AB23" s="67">
        <v>33010.35</v>
      </c>
    </row>
    <row r="24" spans="1:28" ht="23.25" customHeight="1">
      <c r="A24" s="4">
        <f t="shared" si="1"/>
        <v>20</v>
      </c>
      <c r="B24" s="59" t="s">
        <v>22</v>
      </c>
      <c r="C24" s="7">
        <v>2050.4</v>
      </c>
      <c r="D24" s="36">
        <f t="shared" si="20"/>
        <v>13122.560000000001</v>
      </c>
      <c r="E24" s="37">
        <f t="shared" si="2"/>
        <v>6932.4024</v>
      </c>
      <c r="F24" s="38">
        <v>34964.941666666666</v>
      </c>
      <c r="G24" s="38"/>
      <c r="H24" s="37">
        <f t="shared" si="3"/>
        <v>14114.133440000001</v>
      </c>
      <c r="I24" s="37">
        <f t="shared" si="4"/>
        <v>6488.69584</v>
      </c>
      <c r="J24" s="38">
        <f t="shared" si="5"/>
        <v>269158.87856</v>
      </c>
      <c r="K24" s="37">
        <f t="shared" si="6"/>
        <v>145.78344</v>
      </c>
      <c r="L24" s="37">
        <f t="shared" si="7"/>
        <v>279.26448</v>
      </c>
      <c r="M24" s="37">
        <f t="shared" si="8"/>
        <v>1987.8628</v>
      </c>
      <c r="N24" s="37">
        <f t="shared" si="9"/>
        <v>867.3192</v>
      </c>
      <c r="O24" s="39"/>
      <c r="P24" s="40">
        <f t="shared" si="10"/>
        <v>3701.58712</v>
      </c>
      <c r="Q24" s="40">
        <f t="shared" si="11"/>
        <v>41514.4488</v>
      </c>
      <c r="R24" s="40">
        <f t="shared" si="12"/>
        <v>218.3676</v>
      </c>
      <c r="S24" s="40">
        <f t="shared" si="13"/>
        <v>374.40304000000003</v>
      </c>
      <c r="T24" s="40">
        <f t="shared" si="14"/>
        <v>80.31416800000001</v>
      </c>
      <c r="U24" s="40">
        <f t="shared" si="15"/>
        <v>57.51372</v>
      </c>
      <c r="V24" s="41">
        <f t="shared" si="16"/>
        <v>1839.4753520000002</v>
      </c>
      <c r="W24" s="41">
        <v>11139.92</v>
      </c>
      <c r="X24" s="40">
        <f t="shared" si="17"/>
        <v>1023.1906080000001</v>
      </c>
      <c r="Y24" s="68">
        <f t="shared" si="18"/>
        <v>408011.06223466666</v>
      </c>
      <c r="Z24" s="69">
        <v>375661.71200000006</v>
      </c>
      <c r="AA24" s="66">
        <v>339197.216</v>
      </c>
      <c r="AB24" s="67">
        <v>254973.88</v>
      </c>
    </row>
    <row r="25" spans="1:28" ht="23.25" customHeight="1">
      <c r="A25" s="4">
        <f t="shared" si="1"/>
        <v>21</v>
      </c>
      <c r="B25" s="59" t="s">
        <v>23</v>
      </c>
      <c r="C25" s="7">
        <v>2545.9</v>
      </c>
      <c r="D25" s="36">
        <f t="shared" si="20"/>
        <v>16293.760000000002</v>
      </c>
      <c r="E25" s="37">
        <f t="shared" si="2"/>
        <v>8607.687899999999</v>
      </c>
      <c r="F25" s="38">
        <v>45492.83500000001</v>
      </c>
      <c r="G25" s="38"/>
      <c r="H25" s="37">
        <f t="shared" si="3"/>
        <v>17524.957240000003</v>
      </c>
      <c r="I25" s="37">
        <f t="shared" si="4"/>
        <v>8056.75514</v>
      </c>
      <c r="J25" s="38">
        <f t="shared" si="5"/>
        <v>334203.85726</v>
      </c>
      <c r="K25" s="37">
        <f t="shared" si="6"/>
        <v>181.01349</v>
      </c>
      <c r="L25" s="37">
        <f t="shared" si="7"/>
        <v>346.75158</v>
      </c>
      <c r="M25" s="37">
        <f t="shared" si="8"/>
        <v>2468.25005</v>
      </c>
      <c r="N25" s="37">
        <f t="shared" si="9"/>
        <v>1076.9157</v>
      </c>
      <c r="O25" s="39"/>
      <c r="P25" s="40">
        <f t="shared" si="10"/>
        <v>4596.11327</v>
      </c>
      <c r="Q25" s="40">
        <f t="shared" si="11"/>
        <v>51546.8373</v>
      </c>
      <c r="R25" s="40">
        <f t="shared" si="12"/>
        <v>271.13835</v>
      </c>
      <c r="S25" s="40">
        <f t="shared" si="13"/>
        <v>464.88134</v>
      </c>
      <c r="T25" s="40">
        <f t="shared" si="14"/>
        <v>99.72290300000002</v>
      </c>
      <c r="U25" s="40">
        <f t="shared" si="15"/>
        <v>71.41249499999999</v>
      </c>
      <c r="V25" s="41">
        <f t="shared" si="16"/>
        <v>2284.003267</v>
      </c>
      <c r="W25" s="41">
        <v>9742</v>
      </c>
      <c r="X25" s="40">
        <f t="shared" si="17"/>
        <v>1270.455018</v>
      </c>
      <c r="Y25" s="68">
        <f t="shared" si="18"/>
        <v>504599.3473030001</v>
      </c>
      <c r="Z25" s="69">
        <v>456072.13600000006</v>
      </c>
      <c r="AA25" s="66">
        <v>442444.55199999997</v>
      </c>
      <c r="AB25" s="67">
        <v>50235.53</v>
      </c>
    </row>
    <row r="26" spans="1:28" ht="23.25" customHeight="1">
      <c r="A26" s="4">
        <f t="shared" si="1"/>
        <v>22</v>
      </c>
      <c r="B26" s="59" t="s">
        <v>24</v>
      </c>
      <c r="C26" s="8">
        <v>2564</v>
      </c>
      <c r="D26" s="36">
        <f t="shared" si="20"/>
        <v>16409.600000000002</v>
      </c>
      <c r="E26" s="37">
        <f t="shared" si="2"/>
        <v>8668.884</v>
      </c>
      <c r="F26" s="38">
        <v>8756.091666666667</v>
      </c>
      <c r="G26" s="38"/>
      <c r="H26" s="37">
        <f t="shared" si="3"/>
        <v>17649.5504</v>
      </c>
      <c r="I26" s="37">
        <f t="shared" si="4"/>
        <v>8114.0344000000005</v>
      </c>
      <c r="J26" s="38">
        <f t="shared" si="5"/>
        <v>336579.8696</v>
      </c>
      <c r="K26" s="37">
        <f t="shared" si="6"/>
        <v>182.3004</v>
      </c>
      <c r="L26" s="37">
        <f t="shared" si="7"/>
        <v>349.2168</v>
      </c>
      <c r="M26" s="37">
        <f t="shared" si="8"/>
        <v>2485.7980000000002</v>
      </c>
      <c r="N26" s="37">
        <f t="shared" si="9"/>
        <v>1084.572</v>
      </c>
      <c r="O26" s="39"/>
      <c r="P26" s="40">
        <f t="shared" si="10"/>
        <v>4628.7892</v>
      </c>
      <c r="Q26" s="40">
        <f t="shared" si="11"/>
        <v>51913.308</v>
      </c>
      <c r="R26" s="40">
        <f t="shared" si="12"/>
        <v>273.066</v>
      </c>
      <c r="S26" s="40">
        <f t="shared" si="13"/>
        <v>468.18640000000005</v>
      </c>
      <c r="T26" s="40">
        <f t="shared" si="14"/>
        <v>100.43188</v>
      </c>
      <c r="U26" s="40">
        <f t="shared" si="15"/>
        <v>71.9202</v>
      </c>
      <c r="V26" s="41">
        <f t="shared" si="16"/>
        <v>2300.24132</v>
      </c>
      <c r="W26" s="41">
        <v>10413</v>
      </c>
      <c r="X26" s="40">
        <f t="shared" si="17"/>
        <v>1279.48728</v>
      </c>
      <c r="Y26" s="68">
        <f t="shared" si="18"/>
        <v>471728.3475466666</v>
      </c>
      <c r="Z26" s="69">
        <v>459727.95999999996</v>
      </c>
      <c r="AA26" s="66">
        <v>432703.384</v>
      </c>
      <c r="AB26" s="67">
        <v>137482.21</v>
      </c>
    </row>
    <row r="27" spans="1:28" ht="23.25" customHeight="1">
      <c r="A27" s="4">
        <f t="shared" si="1"/>
        <v>23</v>
      </c>
      <c r="B27" s="59" t="s">
        <v>25</v>
      </c>
      <c r="C27" s="7">
        <v>2630.7</v>
      </c>
      <c r="D27" s="36">
        <f t="shared" si="20"/>
        <v>16836.48</v>
      </c>
      <c r="E27" s="37">
        <f t="shared" si="2"/>
        <v>8894.3967</v>
      </c>
      <c r="F27" s="38">
        <v>5687.861666666667</v>
      </c>
      <c r="G27" s="38"/>
      <c r="H27" s="37">
        <f t="shared" si="3"/>
        <v>18108.68652</v>
      </c>
      <c r="I27" s="37">
        <f t="shared" si="4"/>
        <v>8325.11322</v>
      </c>
      <c r="J27" s="38">
        <f t="shared" si="5"/>
        <v>345335.67198</v>
      </c>
      <c r="K27" s="37">
        <f t="shared" si="6"/>
        <v>187.04277</v>
      </c>
      <c r="L27" s="37">
        <f t="shared" si="7"/>
        <v>358.3013399999999</v>
      </c>
      <c r="M27" s="37">
        <f t="shared" si="8"/>
        <v>2550.4636499999997</v>
      </c>
      <c r="N27" s="37">
        <f t="shared" si="9"/>
        <v>1112.7860999999998</v>
      </c>
      <c r="O27" s="39"/>
      <c r="P27" s="40">
        <f t="shared" si="10"/>
        <v>4749.20271</v>
      </c>
      <c r="Q27" s="40">
        <f t="shared" si="11"/>
        <v>53263.7829</v>
      </c>
      <c r="R27" s="40">
        <f t="shared" si="12"/>
        <v>280.16954999999996</v>
      </c>
      <c r="S27" s="40">
        <f t="shared" si="13"/>
        <v>480.36582</v>
      </c>
      <c r="T27" s="40">
        <f t="shared" si="14"/>
        <v>103.04451900000001</v>
      </c>
      <c r="U27" s="40">
        <f t="shared" si="15"/>
        <v>73.791135</v>
      </c>
      <c r="V27" s="41">
        <f t="shared" si="16"/>
        <v>2360.079891</v>
      </c>
      <c r="W27" s="41">
        <v>13375</v>
      </c>
      <c r="X27" s="40">
        <f t="shared" si="17"/>
        <v>1312.771914</v>
      </c>
      <c r="Y27" s="68">
        <f t="shared" si="18"/>
        <v>483395.0123856666</v>
      </c>
      <c r="Z27" s="69">
        <v>472021.472</v>
      </c>
      <c r="AA27" s="66">
        <v>435227.60000000003</v>
      </c>
      <c r="AB27" s="67">
        <v>250277.11</v>
      </c>
    </row>
    <row r="28" spans="1:28" ht="23.25" customHeight="1">
      <c r="A28" s="4">
        <f t="shared" si="1"/>
        <v>24</v>
      </c>
      <c r="B28" s="59" t="s">
        <v>26</v>
      </c>
      <c r="C28" s="7">
        <v>2704.8</v>
      </c>
      <c r="D28" s="36">
        <f t="shared" si="20"/>
        <v>17310.72</v>
      </c>
      <c r="E28" s="37">
        <f t="shared" si="2"/>
        <v>9144.9288</v>
      </c>
      <c r="F28" s="38">
        <v>0</v>
      </c>
      <c r="G28" s="38"/>
      <c r="H28" s="37">
        <f t="shared" si="3"/>
        <v>18618.761280000002</v>
      </c>
      <c r="I28" s="37">
        <f t="shared" si="4"/>
        <v>8559.61008</v>
      </c>
      <c r="J28" s="38">
        <f t="shared" si="5"/>
        <v>355062.88272000005</v>
      </c>
      <c r="K28" s="37">
        <f t="shared" si="6"/>
        <v>192.31128</v>
      </c>
      <c r="L28" s="37">
        <f t="shared" si="7"/>
        <v>368.39376</v>
      </c>
      <c r="M28" s="37">
        <f t="shared" si="8"/>
        <v>2622.3036</v>
      </c>
      <c r="N28" s="37">
        <f t="shared" si="9"/>
        <v>1144.1304</v>
      </c>
      <c r="O28" s="39"/>
      <c r="P28" s="40">
        <f t="shared" si="10"/>
        <v>4882.97544</v>
      </c>
      <c r="Q28" s="40">
        <f t="shared" si="11"/>
        <v>54764.085600000006</v>
      </c>
      <c r="R28" s="40">
        <f t="shared" si="12"/>
        <v>288.0612</v>
      </c>
      <c r="S28" s="40">
        <f t="shared" si="13"/>
        <v>493.89648000000005</v>
      </c>
      <c r="T28" s="40">
        <f t="shared" si="14"/>
        <v>105.94701600000002</v>
      </c>
      <c r="U28" s="40">
        <f t="shared" si="15"/>
        <v>75.86964</v>
      </c>
      <c r="V28" s="41">
        <f t="shared" si="16"/>
        <v>2426.557224</v>
      </c>
      <c r="W28" s="41">
        <v>13279.44</v>
      </c>
      <c r="X28" s="40">
        <f t="shared" si="17"/>
        <v>1349.7492960000002</v>
      </c>
      <c r="Y28" s="68">
        <f t="shared" si="18"/>
        <v>490690.62381600006</v>
      </c>
      <c r="Z28" s="69">
        <v>495696.22400000005</v>
      </c>
      <c r="AA28" s="66">
        <v>470267.672</v>
      </c>
      <c r="AB28" s="67">
        <v>96463.54</v>
      </c>
    </row>
    <row r="29" spans="1:28" ht="23.25" customHeight="1">
      <c r="A29" s="4">
        <f t="shared" si="1"/>
        <v>25</v>
      </c>
      <c r="B29" s="59" t="s">
        <v>27</v>
      </c>
      <c r="C29" s="7">
        <v>1326.3</v>
      </c>
      <c r="D29" s="36">
        <f t="shared" si="20"/>
        <v>8488.32</v>
      </c>
      <c r="E29" s="37">
        <f t="shared" si="2"/>
        <v>4484.2203</v>
      </c>
      <c r="F29" s="38">
        <v>21649.445</v>
      </c>
      <c r="G29" s="38">
        <v>2186.9</v>
      </c>
      <c r="H29" s="37">
        <f t="shared" si="3"/>
        <v>9129.71868</v>
      </c>
      <c r="I29" s="37">
        <f t="shared" si="4"/>
        <v>4197.20898</v>
      </c>
      <c r="J29" s="38">
        <f t="shared" si="5"/>
        <v>174105.25782</v>
      </c>
      <c r="K29" s="37">
        <f t="shared" si="6"/>
        <v>94.29992999999999</v>
      </c>
      <c r="L29" s="37">
        <f t="shared" si="7"/>
        <v>180.64206</v>
      </c>
      <c r="M29" s="37">
        <f t="shared" si="8"/>
        <v>1285.8478499999999</v>
      </c>
      <c r="N29" s="37">
        <f t="shared" si="9"/>
        <v>561.0249</v>
      </c>
      <c r="O29" s="39"/>
      <c r="P29" s="40">
        <f t="shared" si="10"/>
        <v>2394.36939</v>
      </c>
      <c r="Q29" s="40">
        <f t="shared" si="11"/>
        <v>26853.5961</v>
      </c>
      <c r="R29" s="40">
        <f t="shared" si="12"/>
        <v>141.25095</v>
      </c>
      <c r="S29" s="40">
        <f t="shared" si="13"/>
        <v>242.18238</v>
      </c>
      <c r="T29" s="40">
        <f t="shared" si="14"/>
        <v>51.951171</v>
      </c>
      <c r="U29" s="40">
        <f t="shared" si="15"/>
        <v>37.202715</v>
      </c>
      <c r="V29" s="41">
        <f t="shared" si="16"/>
        <v>1189.863519</v>
      </c>
      <c r="W29" s="41">
        <v>8040</v>
      </c>
      <c r="X29" s="40">
        <f t="shared" si="17"/>
        <v>661.850226</v>
      </c>
      <c r="Y29" s="68">
        <f t="shared" si="18"/>
        <v>265975.15197099996</v>
      </c>
      <c r="Z29" s="69">
        <v>238036.288</v>
      </c>
      <c r="AA29" s="66">
        <v>237801.02400000003</v>
      </c>
      <c r="AB29" s="67">
        <v>13214.74</v>
      </c>
    </row>
    <row r="30" spans="1:28" ht="23.25" customHeight="1">
      <c r="A30" s="4">
        <f t="shared" si="1"/>
        <v>26</v>
      </c>
      <c r="B30" s="59" t="s">
        <v>28</v>
      </c>
      <c r="C30" s="7">
        <v>1484.4</v>
      </c>
      <c r="D30" s="36">
        <f t="shared" si="20"/>
        <v>9500.160000000002</v>
      </c>
      <c r="E30" s="37">
        <f t="shared" si="2"/>
        <v>5018.7564</v>
      </c>
      <c r="F30" s="38">
        <v>13420.128333333334</v>
      </c>
      <c r="G30" s="38"/>
      <c r="H30" s="37">
        <f t="shared" si="3"/>
        <v>10218.015840000002</v>
      </c>
      <c r="I30" s="37">
        <f t="shared" si="4"/>
        <v>4697.5322400000005</v>
      </c>
      <c r="J30" s="38">
        <f t="shared" si="5"/>
        <v>194859.26616</v>
      </c>
      <c r="K30" s="37">
        <f t="shared" si="6"/>
        <v>105.54084</v>
      </c>
      <c r="L30" s="37">
        <f t="shared" si="7"/>
        <v>202.17528</v>
      </c>
      <c r="M30" s="37">
        <f t="shared" si="8"/>
        <v>1439.1258</v>
      </c>
      <c r="N30" s="37">
        <f t="shared" si="9"/>
        <v>627.9012</v>
      </c>
      <c r="O30" s="39"/>
      <c r="P30" s="40">
        <f t="shared" si="10"/>
        <v>2679.78732</v>
      </c>
      <c r="Q30" s="40">
        <f t="shared" si="11"/>
        <v>30054.646800000002</v>
      </c>
      <c r="R30" s="40">
        <f t="shared" si="12"/>
        <v>158.0886</v>
      </c>
      <c r="S30" s="40">
        <f t="shared" si="13"/>
        <v>271.05144</v>
      </c>
      <c r="T30" s="40">
        <f t="shared" si="14"/>
        <v>58.14394800000001</v>
      </c>
      <c r="U30" s="40">
        <f t="shared" si="15"/>
        <v>41.63742</v>
      </c>
      <c r="V30" s="41">
        <f t="shared" si="16"/>
        <v>1331.6997720000002</v>
      </c>
      <c r="W30" s="41">
        <v>8040</v>
      </c>
      <c r="X30" s="40">
        <f t="shared" si="17"/>
        <v>740.7452880000001</v>
      </c>
      <c r="Y30" s="68">
        <f t="shared" si="18"/>
        <v>283464.40268133336</v>
      </c>
      <c r="Z30" s="69">
        <v>120931.864</v>
      </c>
      <c r="AA30" s="66">
        <v>115446.144</v>
      </c>
      <c r="AB30" s="67">
        <v>56607.77</v>
      </c>
    </row>
    <row r="31" spans="1:28" ht="23.25" customHeight="1">
      <c r="A31" s="4">
        <f t="shared" si="1"/>
        <v>27</v>
      </c>
      <c r="B31" s="59" t="s">
        <v>29</v>
      </c>
      <c r="C31" s="7">
        <v>370.6</v>
      </c>
      <c r="D31" s="36">
        <f t="shared" si="20"/>
        <v>2371.84</v>
      </c>
      <c r="E31" s="37">
        <f t="shared" si="2"/>
        <v>1252.9986</v>
      </c>
      <c r="F31" s="38">
        <v>4516.68</v>
      </c>
      <c r="G31" s="38"/>
      <c r="H31" s="37">
        <f t="shared" si="3"/>
        <v>2551.0621600000004</v>
      </c>
      <c r="I31" s="37">
        <f t="shared" si="4"/>
        <v>1172.80076</v>
      </c>
      <c r="J31" s="38">
        <f t="shared" si="5"/>
        <v>48649.18084</v>
      </c>
      <c r="K31" s="37">
        <f t="shared" si="6"/>
        <v>26.34966</v>
      </c>
      <c r="L31" s="37">
        <f t="shared" si="7"/>
        <v>50.475719999999995</v>
      </c>
      <c r="M31" s="37">
        <f t="shared" si="8"/>
        <v>359.29670000000004</v>
      </c>
      <c r="N31" s="37">
        <f t="shared" si="9"/>
        <v>156.7638</v>
      </c>
      <c r="O31" s="39"/>
      <c r="P31" s="40">
        <f t="shared" si="10"/>
        <v>669.04418</v>
      </c>
      <c r="Q31" s="40">
        <f t="shared" si="11"/>
        <v>7503.538200000001</v>
      </c>
      <c r="R31" s="40">
        <f t="shared" si="12"/>
        <v>39.468900000000005</v>
      </c>
      <c r="S31" s="40">
        <f t="shared" si="13"/>
        <v>67.67156000000001</v>
      </c>
      <c r="T31" s="40">
        <f t="shared" si="14"/>
        <v>14.516402000000003</v>
      </c>
      <c r="U31" s="40">
        <f t="shared" si="15"/>
        <v>10.39533</v>
      </c>
      <c r="V31" s="41">
        <f t="shared" si="16"/>
        <v>332.476378</v>
      </c>
      <c r="W31" s="41">
        <v>595</v>
      </c>
      <c r="X31" s="40">
        <f t="shared" si="17"/>
        <v>184.93681200000003</v>
      </c>
      <c r="Y31" s="68">
        <f t="shared" si="18"/>
        <v>70524.49600200001</v>
      </c>
      <c r="Z31" s="69">
        <v>26212.456000000002</v>
      </c>
      <c r="AA31" s="66">
        <v>23921.584000000003</v>
      </c>
      <c r="AB31" s="67">
        <v>13538.39</v>
      </c>
    </row>
    <row r="32" spans="1:28" ht="23.25" customHeight="1">
      <c r="A32" s="4">
        <f t="shared" si="1"/>
        <v>28</v>
      </c>
      <c r="B32" s="59" t="s">
        <v>30</v>
      </c>
      <c r="C32" s="7">
        <v>334.8</v>
      </c>
      <c r="D32" s="36">
        <f t="shared" si="20"/>
        <v>2142.7200000000003</v>
      </c>
      <c r="E32" s="37">
        <f t="shared" si="2"/>
        <v>1131.9587999999999</v>
      </c>
      <c r="F32" s="38">
        <v>0</v>
      </c>
      <c r="G32" s="38"/>
      <c r="H32" s="37">
        <f t="shared" si="3"/>
        <v>2304.62928</v>
      </c>
      <c r="I32" s="37">
        <f t="shared" si="4"/>
        <v>1059.50808</v>
      </c>
      <c r="J32" s="38">
        <f t="shared" si="5"/>
        <v>43949.66472</v>
      </c>
      <c r="K32" s="37">
        <f t="shared" si="6"/>
        <v>23.80428</v>
      </c>
      <c r="L32" s="37">
        <f t="shared" si="7"/>
        <v>45.599759999999996</v>
      </c>
      <c r="M32" s="37">
        <f t="shared" si="8"/>
        <v>324.58860000000004</v>
      </c>
      <c r="N32" s="37">
        <f t="shared" si="9"/>
        <v>141.6204</v>
      </c>
      <c r="O32" s="39"/>
      <c r="P32" s="40">
        <f t="shared" si="10"/>
        <v>604.41444</v>
      </c>
      <c r="Q32" s="40">
        <f t="shared" si="11"/>
        <v>6778.6956</v>
      </c>
      <c r="R32" s="40">
        <f t="shared" si="12"/>
        <v>35.6562</v>
      </c>
      <c r="S32" s="40">
        <f t="shared" si="13"/>
        <v>61.13448</v>
      </c>
      <c r="T32" s="40">
        <f t="shared" si="14"/>
        <v>13.114116000000001</v>
      </c>
      <c r="U32" s="40">
        <f t="shared" si="15"/>
        <v>9.39114</v>
      </c>
      <c r="V32" s="41">
        <f t="shared" si="16"/>
        <v>300.359124</v>
      </c>
      <c r="W32" s="41">
        <v>1200</v>
      </c>
      <c r="X32" s="40">
        <f t="shared" si="17"/>
        <v>167.071896</v>
      </c>
      <c r="Y32" s="68">
        <f t="shared" si="18"/>
        <v>60293.930916000005</v>
      </c>
      <c r="Z32" s="69">
        <v>20502.504</v>
      </c>
      <c r="AA32" s="66">
        <v>20502.504</v>
      </c>
      <c r="AB32" s="67">
        <v>0</v>
      </c>
    </row>
    <row r="33" spans="1:28" ht="23.25" customHeight="1">
      <c r="A33" s="4">
        <f t="shared" si="1"/>
        <v>29</v>
      </c>
      <c r="B33" s="59" t="s">
        <v>31</v>
      </c>
      <c r="C33" s="8">
        <v>369</v>
      </c>
      <c r="D33" s="36">
        <f t="shared" si="20"/>
        <v>2361.6</v>
      </c>
      <c r="E33" s="37">
        <f t="shared" si="2"/>
        <v>1247.589</v>
      </c>
      <c r="F33" s="38">
        <v>0</v>
      </c>
      <c r="G33" s="38"/>
      <c r="H33" s="37">
        <f t="shared" si="3"/>
        <v>2540.0484</v>
      </c>
      <c r="I33" s="37">
        <f t="shared" si="4"/>
        <v>1167.7374</v>
      </c>
      <c r="J33" s="38">
        <f t="shared" si="5"/>
        <v>48439.1466</v>
      </c>
      <c r="K33" s="37">
        <f t="shared" si="6"/>
        <v>26.235899999999997</v>
      </c>
      <c r="L33" s="37">
        <f t="shared" si="7"/>
        <v>50.257799999999996</v>
      </c>
      <c r="M33" s="37">
        <f t="shared" si="8"/>
        <v>357.7455</v>
      </c>
      <c r="N33" s="37">
        <f t="shared" si="9"/>
        <v>156.087</v>
      </c>
      <c r="O33" s="39">
        <v>12964</v>
      </c>
      <c r="P33" s="40">
        <f t="shared" si="10"/>
        <v>666.1556999999999</v>
      </c>
      <c r="Q33" s="40">
        <f t="shared" si="11"/>
        <v>7471.143</v>
      </c>
      <c r="R33" s="40">
        <f t="shared" si="12"/>
        <v>39.2985</v>
      </c>
      <c r="S33" s="40">
        <f t="shared" si="13"/>
        <v>67.3794</v>
      </c>
      <c r="T33" s="40">
        <f t="shared" si="14"/>
        <v>14.453730000000002</v>
      </c>
      <c r="U33" s="40">
        <f t="shared" si="15"/>
        <v>10.350449999999999</v>
      </c>
      <c r="V33" s="41">
        <f t="shared" si="16"/>
        <v>331.04097</v>
      </c>
      <c r="W33" s="41">
        <v>192895</v>
      </c>
      <c r="X33" s="40">
        <f t="shared" si="17"/>
        <v>184.13838</v>
      </c>
      <c r="Y33" s="68">
        <f t="shared" si="18"/>
        <v>270989.40773</v>
      </c>
      <c r="Z33" s="69">
        <v>60371.92800000001</v>
      </c>
      <c r="AA33" s="66">
        <v>57093.05600000001</v>
      </c>
      <c r="AB33" s="67">
        <v>5723.66</v>
      </c>
    </row>
    <row r="34" spans="1:28" ht="23.25" customHeight="1">
      <c r="A34" s="4">
        <f t="shared" si="1"/>
        <v>30</v>
      </c>
      <c r="B34" s="59" t="s">
        <v>32</v>
      </c>
      <c r="C34" s="7">
        <v>774.7</v>
      </c>
      <c r="D34" s="36">
        <v>0</v>
      </c>
      <c r="E34" s="37">
        <f t="shared" si="2"/>
        <v>2619.2607</v>
      </c>
      <c r="F34" s="38">
        <v>6484.030000000001</v>
      </c>
      <c r="G34" s="38"/>
      <c r="H34" s="37">
        <f t="shared" si="3"/>
        <v>5332.724920000001</v>
      </c>
      <c r="I34" s="37">
        <f t="shared" si="4"/>
        <v>2451.61562</v>
      </c>
      <c r="J34" s="38">
        <f t="shared" si="5"/>
        <v>101695.95358</v>
      </c>
      <c r="K34" s="37">
        <f t="shared" si="6"/>
        <v>55.08117</v>
      </c>
      <c r="L34" s="37">
        <f t="shared" si="7"/>
        <v>105.51414</v>
      </c>
      <c r="M34" s="37">
        <f t="shared" si="8"/>
        <v>751.0716500000001</v>
      </c>
      <c r="N34" s="37">
        <f t="shared" si="9"/>
        <v>327.6981</v>
      </c>
      <c r="O34" s="39"/>
      <c r="P34" s="40">
        <f t="shared" si="10"/>
        <v>1398.56591</v>
      </c>
      <c r="Q34" s="40">
        <f t="shared" si="11"/>
        <v>15685.350900000001</v>
      </c>
      <c r="R34" s="40">
        <f t="shared" si="12"/>
        <v>82.50555</v>
      </c>
      <c r="S34" s="40">
        <f t="shared" si="13"/>
        <v>141.46022000000002</v>
      </c>
      <c r="T34" s="40">
        <f t="shared" si="14"/>
        <v>30.344999000000005</v>
      </c>
      <c r="U34" s="40">
        <f t="shared" si="15"/>
        <v>21.730335</v>
      </c>
      <c r="V34" s="41">
        <f t="shared" si="16"/>
        <v>695.006611</v>
      </c>
      <c r="W34" s="41">
        <v>1470</v>
      </c>
      <c r="X34" s="40">
        <f t="shared" si="17"/>
        <v>386.590794</v>
      </c>
      <c r="Y34" s="68">
        <f t="shared" si="18"/>
        <v>139734.505199</v>
      </c>
      <c r="Z34" s="69">
        <v>127276.344</v>
      </c>
      <c r="AA34" s="66">
        <v>97863.952</v>
      </c>
      <c r="AB34" s="67">
        <v>187522.13</v>
      </c>
    </row>
    <row r="35" spans="1:28" ht="23.25" customHeight="1">
      <c r="A35" s="4">
        <f t="shared" si="1"/>
        <v>31</v>
      </c>
      <c r="B35" s="59" t="s">
        <v>33</v>
      </c>
      <c r="C35" s="7">
        <v>1315.6</v>
      </c>
      <c r="D35" s="36">
        <f>C35*6.4</f>
        <v>8419.84</v>
      </c>
      <c r="E35" s="37">
        <f t="shared" si="2"/>
        <v>4448.043599999999</v>
      </c>
      <c r="F35" s="38">
        <v>0</v>
      </c>
      <c r="G35" s="38"/>
      <c r="H35" s="37">
        <f t="shared" si="3"/>
        <v>9056.06416</v>
      </c>
      <c r="I35" s="37">
        <f t="shared" si="4"/>
        <v>4163.34776</v>
      </c>
      <c r="J35" s="38">
        <f t="shared" si="5"/>
        <v>172700.65383999998</v>
      </c>
      <c r="K35" s="37">
        <f t="shared" si="6"/>
        <v>93.53916</v>
      </c>
      <c r="L35" s="37">
        <f t="shared" si="7"/>
        <v>179.18471999999997</v>
      </c>
      <c r="M35" s="37">
        <f t="shared" si="8"/>
        <v>1275.4741999999999</v>
      </c>
      <c r="N35" s="37">
        <f t="shared" si="9"/>
        <v>556.4988</v>
      </c>
      <c r="O35" s="39"/>
      <c r="P35" s="40">
        <f t="shared" si="10"/>
        <v>2375.05268</v>
      </c>
      <c r="Q35" s="40">
        <f t="shared" si="11"/>
        <v>26636.953199999996</v>
      </c>
      <c r="R35" s="40">
        <f t="shared" si="12"/>
        <v>140.11139999999997</v>
      </c>
      <c r="S35" s="40">
        <f t="shared" si="13"/>
        <v>240.22856</v>
      </c>
      <c r="T35" s="40">
        <f t="shared" si="14"/>
        <v>51.532052</v>
      </c>
      <c r="U35" s="40">
        <f t="shared" si="15"/>
        <v>36.90257999999999</v>
      </c>
      <c r="V35" s="41">
        <f t="shared" si="16"/>
        <v>1180.264228</v>
      </c>
      <c r="W35" s="41"/>
      <c r="X35" s="40">
        <f t="shared" si="17"/>
        <v>656.510712</v>
      </c>
      <c r="Y35" s="68">
        <f t="shared" si="18"/>
        <v>232210.201652</v>
      </c>
      <c r="Z35" s="69">
        <v>85725</v>
      </c>
      <c r="AA35" s="66">
        <v>103959.664</v>
      </c>
      <c r="AB35" s="67">
        <v>32645.65</v>
      </c>
    </row>
    <row r="36" spans="1:28" ht="23.25" customHeight="1">
      <c r="A36" s="4">
        <f t="shared" si="1"/>
        <v>32</v>
      </c>
      <c r="B36" s="59" t="s">
        <v>34</v>
      </c>
      <c r="C36" s="7">
        <v>1414.8</v>
      </c>
      <c r="D36" s="36">
        <f aca="true" t="shared" si="21" ref="D36:D44">C36*6.4</f>
        <v>9054.72</v>
      </c>
      <c r="E36" s="37">
        <f t="shared" si="2"/>
        <v>4783.4388</v>
      </c>
      <c r="F36" s="38">
        <v>6266.035</v>
      </c>
      <c r="G36" s="38"/>
      <c r="H36" s="37">
        <f t="shared" si="3"/>
        <v>9738.91728</v>
      </c>
      <c r="I36" s="37">
        <f t="shared" si="4"/>
        <v>4477.27608</v>
      </c>
      <c r="J36" s="38">
        <f t="shared" si="5"/>
        <v>185722.77672</v>
      </c>
      <c r="K36" s="37">
        <f t="shared" si="6"/>
        <v>100.59227999999999</v>
      </c>
      <c r="L36" s="37">
        <f t="shared" si="7"/>
        <v>192.69575999999998</v>
      </c>
      <c r="M36" s="37">
        <f t="shared" si="8"/>
        <v>1371.6486</v>
      </c>
      <c r="N36" s="37">
        <f t="shared" si="9"/>
        <v>598.4603999999999</v>
      </c>
      <c r="O36" s="39"/>
      <c r="P36" s="40">
        <f t="shared" si="10"/>
        <v>2554.1384399999997</v>
      </c>
      <c r="Q36" s="40">
        <f t="shared" si="11"/>
        <v>28645.455599999998</v>
      </c>
      <c r="R36" s="40">
        <f t="shared" si="12"/>
        <v>150.6762</v>
      </c>
      <c r="S36" s="40">
        <f t="shared" si="13"/>
        <v>258.34248</v>
      </c>
      <c r="T36" s="40">
        <f t="shared" si="14"/>
        <v>55.417716000000006</v>
      </c>
      <c r="U36" s="40">
        <f t="shared" si="15"/>
        <v>39.68514</v>
      </c>
      <c r="V36" s="41">
        <f t="shared" si="16"/>
        <v>1269.2595239999998</v>
      </c>
      <c r="W36" s="41">
        <v>18460</v>
      </c>
      <c r="X36" s="40">
        <f t="shared" si="17"/>
        <v>706.013496</v>
      </c>
      <c r="Y36" s="68">
        <f t="shared" si="18"/>
        <v>274445.54951599997</v>
      </c>
      <c r="Z36" s="69">
        <v>216973.728</v>
      </c>
      <c r="AA36" s="66">
        <v>209708.40800000002</v>
      </c>
      <c r="AB36" s="67">
        <v>87018.3</v>
      </c>
    </row>
    <row r="37" spans="1:28" ht="23.25" customHeight="1">
      <c r="A37" s="4">
        <f t="shared" si="1"/>
        <v>33</v>
      </c>
      <c r="B37" s="59" t="s">
        <v>35</v>
      </c>
      <c r="C37" s="7">
        <v>2629.8</v>
      </c>
      <c r="D37" s="36">
        <f t="shared" si="21"/>
        <v>16830.72</v>
      </c>
      <c r="E37" s="37">
        <f t="shared" si="2"/>
        <v>8891.3538</v>
      </c>
      <c r="F37" s="38">
        <v>16147.820000000002</v>
      </c>
      <c r="G37" s="38"/>
      <c r="H37" s="37">
        <f t="shared" si="3"/>
        <v>18102.491280000002</v>
      </c>
      <c r="I37" s="37">
        <f t="shared" si="4"/>
        <v>8322.265080000001</v>
      </c>
      <c r="J37" s="38">
        <f t="shared" si="5"/>
        <v>345217.52772</v>
      </c>
      <c r="K37" s="37">
        <f t="shared" si="6"/>
        <v>186.97878</v>
      </c>
      <c r="L37" s="37">
        <f t="shared" si="7"/>
        <v>358.17876</v>
      </c>
      <c r="M37" s="37">
        <f t="shared" si="8"/>
        <v>2549.5911</v>
      </c>
      <c r="N37" s="37">
        <f t="shared" si="9"/>
        <v>1112.4054</v>
      </c>
      <c r="O37" s="39"/>
      <c r="P37" s="40">
        <f t="shared" si="10"/>
        <v>4747.57794</v>
      </c>
      <c r="Q37" s="40">
        <f t="shared" si="11"/>
        <v>53245.560600000004</v>
      </c>
      <c r="R37" s="40">
        <f t="shared" si="12"/>
        <v>280.07370000000003</v>
      </c>
      <c r="S37" s="40">
        <f t="shared" si="13"/>
        <v>480.20148000000006</v>
      </c>
      <c r="T37" s="40">
        <f t="shared" si="14"/>
        <v>103.00926600000001</v>
      </c>
      <c r="U37" s="40">
        <f t="shared" si="15"/>
        <v>73.76589</v>
      </c>
      <c r="V37" s="41">
        <f t="shared" si="16"/>
        <v>2359.2724740000003</v>
      </c>
      <c r="W37" s="41">
        <v>16504</v>
      </c>
      <c r="X37" s="40">
        <f t="shared" si="17"/>
        <v>1312.3227960000002</v>
      </c>
      <c r="Y37" s="68">
        <f t="shared" si="18"/>
        <v>496825.11606599996</v>
      </c>
      <c r="Z37" s="69">
        <v>471338.184</v>
      </c>
      <c r="AA37" s="66">
        <v>480269.384</v>
      </c>
      <c r="AB37" s="67">
        <v>97216.67</v>
      </c>
    </row>
    <row r="38" spans="1:28" ht="23.25" customHeight="1">
      <c r="A38" s="4">
        <f t="shared" si="1"/>
        <v>34</v>
      </c>
      <c r="B38" s="59" t="s">
        <v>36</v>
      </c>
      <c r="C38" s="7">
        <v>2627.6</v>
      </c>
      <c r="D38" s="36">
        <f t="shared" si="21"/>
        <v>16816.64</v>
      </c>
      <c r="E38" s="37">
        <f t="shared" si="2"/>
        <v>8883.915599999998</v>
      </c>
      <c r="F38" s="38">
        <v>0</v>
      </c>
      <c r="G38" s="38"/>
      <c r="H38" s="37">
        <f t="shared" si="3"/>
        <v>18087.34736</v>
      </c>
      <c r="I38" s="37">
        <f t="shared" si="4"/>
        <v>8315.302959999999</v>
      </c>
      <c r="J38" s="38">
        <f t="shared" si="5"/>
        <v>344928.73063999997</v>
      </c>
      <c r="K38" s="37">
        <f t="shared" si="6"/>
        <v>186.82235999999997</v>
      </c>
      <c r="L38" s="37">
        <f t="shared" si="7"/>
        <v>357.87911999999994</v>
      </c>
      <c r="M38" s="37">
        <f t="shared" si="8"/>
        <v>2547.4582</v>
      </c>
      <c r="N38" s="37">
        <f t="shared" si="9"/>
        <v>1111.4748</v>
      </c>
      <c r="O38" s="39"/>
      <c r="P38" s="40">
        <f t="shared" si="10"/>
        <v>4743.60628</v>
      </c>
      <c r="Q38" s="40">
        <f t="shared" si="11"/>
        <v>53201.017199999995</v>
      </c>
      <c r="R38" s="40">
        <f t="shared" si="12"/>
        <v>279.8394</v>
      </c>
      <c r="S38" s="40">
        <f t="shared" si="13"/>
        <v>479.79976</v>
      </c>
      <c r="T38" s="40">
        <f t="shared" si="14"/>
        <v>102.92309200000001</v>
      </c>
      <c r="U38" s="40">
        <f t="shared" si="15"/>
        <v>73.70418</v>
      </c>
      <c r="V38" s="41">
        <f t="shared" si="16"/>
        <v>2357.298788</v>
      </c>
      <c r="W38" s="41">
        <v>19202.8</v>
      </c>
      <c r="X38" s="40">
        <f t="shared" si="17"/>
        <v>1311.224952</v>
      </c>
      <c r="Y38" s="68">
        <f t="shared" si="18"/>
        <v>482987.784692</v>
      </c>
      <c r="Z38" s="69">
        <v>516025.93600000005</v>
      </c>
      <c r="AA38" s="66">
        <v>528008.0480000001</v>
      </c>
      <c r="AB38" s="67">
        <v>140374.78</v>
      </c>
    </row>
    <row r="39" spans="1:28" ht="23.25" customHeight="1">
      <c r="A39" s="4">
        <f t="shared" si="1"/>
        <v>35</v>
      </c>
      <c r="B39" s="59" t="s">
        <v>37</v>
      </c>
      <c r="C39" s="8">
        <v>4002</v>
      </c>
      <c r="D39" s="36">
        <f t="shared" si="21"/>
        <v>25612.800000000003</v>
      </c>
      <c r="E39" s="37">
        <f t="shared" si="2"/>
        <v>13530.761999999999</v>
      </c>
      <c r="F39" s="38">
        <v>47092.69666666666</v>
      </c>
      <c r="G39" s="38"/>
      <c r="H39" s="37">
        <f t="shared" si="3"/>
        <v>27548.1672</v>
      </c>
      <c r="I39" s="37">
        <f t="shared" si="4"/>
        <v>12664.7292</v>
      </c>
      <c r="J39" s="38">
        <f t="shared" si="5"/>
        <v>525348.1428</v>
      </c>
      <c r="K39" s="37">
        <f t="shared" si="6"/>
        <v>284.5422</v>
      </c>
      <c r="L39" s="37">
        <f t="shared" si="7"/>
        <v>545.0723999999999</v>
      </c>
      <c r="M39" s="37">
        <f t="shared" si="8"/>
        <v>3879.9390000000003</v>
      </c>
      <c r="N39" s="37">
        <f t="shared" si="9"/>
        <v>1692.846</v>
      </c>
      <c r="O39" s="39"/>
      <c r="P39" s="40">
        <f t="shared" si="10"/>
        <v>7224.8106</v>
      </c>
      <c r="Q39" s="40">
        <f t="shared" si="11"/>
        <v>81028.494</v>
      </c>
      <c r="R39" s="40">
        <f t="shared" si="12"/>
        <v>426.21299999999997</v>
      </c>
      <c r="S39" s="40">
        <f t="shared" si="13"/>
        <v>730.7652</v>
      </c>
      <c r="T39" s="40">
        <f t="shared" si="14"/>
        <v>156.75834</v>
      </c>
      <c r="U39" s="40">
        <f t="shared" si="15"/>
        <v>112.25609999999999</v>
      </c>
      <c r="V39" s="41">
        <f t="shared" si="16"/>
        <v>3590.31426</v>
      </c>
      <c r="W39" s="41">
        <v>40533.66</v>
      </c>
      <c r="X39" s="40">
        <f t="shared" si="17"/>
        <v>1997.07804</v>
      </c>
      <c r="Y39" s="68">
        <f t="shared" si="18"/>
        <v>794000.0470066667</v>
      </c>
      <c r="Z39" s="69">
        <v>732376.552</v>
      </c>
      <c r="AA39" s="66">
        <v>716780.464</v>
      </c>
      <c r="AB39" s="67">
        <v>140026.16</v>
      </c>
    </row>
    <row r="40" spans="1:28" ht="23.25" customHeight="1">
      <c r="A40" s="4">
        <f t="shared" si="1"/>
        <v>36</v>
      </c>
      <c r="B40" s="59" t="s">
        <v>38</v>
      </c>
      <c r="C40" s="7">
        <v>8272.4</v>
      </c>
      <c r="D40" s="36">
        <f t="shared" si="21"/>
        <v>52943.36</v>
      </c>
      <c r="E40" s="37">
        <f t="shared" si="2"/>
        <v>27968.984399999998</v>
      </c>
      <c r="F40" s="38">
        <v>75637.90166666667</v>
      </c>
      <c r="G40" s="38"/>
      <c r="H40" s="37">
        <f t="shared" si="3"/>
        <v>56943.89264</v>
      </c>
      <c r="I40" s="37">
        <f t="shared" si="4"/>
        <v>26178.83704</v>
      </c>
      <c r="J40" s="38">
        <f t="shared" si="5"/>
        <v>1085929.52936</v>
      </c>
      <c r="K40" s="37">
        <f t="shared" si="6"/>
        <v>588.1676399999999</v>
      </c>
      <c r="L40" s="37">
        <f t="shared" si="7"/>
        <v>1126.7008799999999</v>
      </c>
      <c r="M40" s="37">
        <f t="shared" si="8"/>
        <v>8020.0918</v>
      </c>
      <c r="N40" s="37">
        <f t="shared" si="9"/>
        <v>3499.2252</v>
      </c>
      <c r="O40" s="39"/>
      <c r="P40" s="40">
        <f t="shared" si="10"/>
        <v>14934.163719999999</v>
      </c>
      <c r="Q40" s="40">
        <f t="shared" si="11"/>
        <v>167491.2828</v>
      </c>
      <c r="R40" s="40">
        <f t="shared" si="12"/>
        <v>881.0106</v>
      </c>
      <c r="S40" s="40">
        <f t="shared" si="13"/>
        <v>1510.54024</v>
      </c>
      <c r="T40" s="40">
        <f t="shared" si="14"/>
        <v>324.02990800000003</v>
      </c>
      <c r="U40" s="40">
        <f t="shared" si="15"/>
        <v>232.04081999999997</v>
      </c>
      <c r="V40" s="41">
        <f t="shared" si="16"/>
        <v>7421.418212</v>
      </c>
      <c r="W40" s="41">
        <v>42306.79</v>
      </c>
      <c r="X40" s="40">
        <f t="shared" si="17"/>
        <v>4128.093048</v>
      </c>
      <c r="Y40" s="68">
        <f t="shared" si="18"/>
        <v>1578066.0599746667</v>
      </c>
      <c r="Z40" s="69">
        <v>1472695.304</v>
      </c>
      <c r="AA40" s="66">
        <v>1442458.7280000001</v>
      </c>
      <c r="AB40" s="67">
        <v>213065.96</v>
      </c>
    </row>
    <row r="41" spans="1:28" ht="23.25" customHeight="1">
      <c r="A41" s="4">
        <f t="shared" si="1"/>
        <v>37</v>
      </c>
      <c r="B41" s="59" t="s">
        <v>39</v>
      </c>
      <c r="C41" s="7">
        <v>1446.4</v>
      </c>
      <c r="D41" s="36">
        <f t="shared" si="21"/>
        <v>9256.960000000001</v>
      </c>
      <c r="E41" s="37">
        <f t="shared" si="2"/>
        <v>4890.2784</v>
      </c>
      <c r="F41" s="38">
        <v>27406.49166666667</v>
      </c>
      <c r="G41" s="38"/>
      <c r="H41" s="37">
        <f t="shared" si="3"/>
        <v>9956.439040000001</v>
      </c>
      <c r="I41" s="37">
        <f t="shared" si="4"/>
        <v>4577.277440000001</v>
      </c>
      <c r="J41" s="38">
        <f t="shared" si="5"/>
        <v>189870.95296000002</v>
      </c>
      <c r="K41" s="37">
        <f t="shared" si="6"/>
        <v>102.83904</v>
      </c>
      <c r="L41" s="37">
        <f t="shared" si="7"/>
        <v>196.99967999999998</v>
      </c>
      <c r="M41" s="37">
        <f t="shared" si="8"/>
        <v>1402.2848000000001</v>
      </c>
      <c r="N41" s="37">
        <f t="shared" si="9"/>
        <v>611.8272000000001</v>
      </c>
      <c r="O41" s="39"/>
      <c r="P41" s="40">
        <f t="shared" si="10"/>
        <v>2611.18592</v>
      </c>
      <c r="Q41" s="40">
        <f t="shared" si="11"/>
        <v>29285.2608</v>
      </c>
      <c r="R41" s="40">
        <f t="shared" si="12"/>
        <v>154.04160000000002</v>
      </c>
      <c r="S41" s="40">
        <f t="shared" si="13"/>
        <v>264.11264000000006</v>
      </c>
      <c r="T41" s="40">
        <f t="shared" si="14"/>
        <v>56.655488000000005</v>
      </c>
      <c r="U41" s="40">
        <f t="shared" si="15"/>
        <v>40.57152</v>
      </c>
      <c r="V41" s="41">
        <f t="shared" si="16"/>
        <v>1297.6088320000001</v>
      </c>
      <c r="W41" s="41">
        <v>12344</v>
      </c>
      <c r="X41" s="40">
        <f t="shared" si="17"/>
        <v>721.7825280000001</v>
      </c>
      <c r="Y41" s="68">
        <f t="shared" si="18"/>
        <v>295047.56955466676</v>
      </c>
      <c r="Z41" s="69">
        <v>256583.352</v>
      </c>
      <c r="AA41" s="66">
        <v>241566.16800000003</v>
      </c>
      <c r="AB41" s="67">
        <v>64370.03</v>
      </c>
    </row>
    <row r="42" spans="1:28" ht="23.25" customHeight="1">
      <c r="A42" s="4">
        <f t="shared" si="1"/>
        <v>38</v>
      </c>
      <c r="B42" s="59" t="s">
        <v>40</v>
      </c>
      <c r="C42" s="7">
        <v>1473.9</v>
      </c>
      <c r="D42" s="36">
        <f t="shared" si="21"/>
        <v>9432.960000000001</v>
      </c>
      <c r="E42" s="37">
        <f t="shared" si="2"/>
        <v>4983.2559</v>
      </c>
      <c r="F42" s="38">
        <v>31872.601666666666</v>
      </c>
      <c r="G42" s="38">
        <v>1841.6</v>
      </c>
      <c r="H42" s="37">
        <f t="shared" si="3"/>
        <v>10145.738040000002</v>
      </c>
      <c r="I42" s="37">
        <f t="shared" si="4"/>
        <v>4664.303940000001</v>
      </c>
      <c r="J42" s="38">
        <f t="shared" si="5"/>
        <v>193480.91646</v>
      </c>
      <c r="K42" s="37">
        <f t="shared" si="6"/>
        <v>104.79429</v>
      </c>
      <c r="L42" s="37">
        <f t="shared" si="7"/>
        <v>200.74518</v>
      </c>
      <c r="M42" s="37">
        <f t="shared" si="8"/>
        <v>1428.9460500000002</v>
      </c>
      <c r="N42" s="37">
        <f t="shared" si="9"/>
        <v>623.4597</v>
      </c>
      <c r="O42" s="39"/>
      <c r="P42" s="40">
        <f t="shared" si="10"/>
        <v>2660.83167</v>
      </c>
      <c r="Q42" s="40">
        <f t="shared" si="11"/>
        <v>29842.053300000003</v>
      </c>
      <c r="R42" s="40">
        <f t="shared" si="12"/>
        <v>156.97035</v>
      </c>
      <c r="S42" s="40">
        <f t="shared" si="13"/>
        <v>269.13414000000006</v>
      </c>
      <c r="T42" s="40">
        <f t="shared" si="14"/>
        <v>57.73266300000001</v>
      </c>
      <c r="U42" s="40">
        <f t="shared" si="15"/>
        <v>41.342895</v>
      </c>
      <c r="V42" s="41">
        <f t="shared" si="16"/>
        <v>1322.279907</v>
      </c>
      <c r="W42" s="41">
        <v>11770.82</v>
      </c>
      <c r="X42" s="40">
        <f t="shared" si="17"/>
        <v>735.5055780000001</v>
      </c>
      <c r="Y42" s="68">
        <f t="shared" si="18"/>
        <v>305635.9917296667</v>
      </c>
      <c r="Z42" s="69">
        <v>259969.84</v>
      </c>
      <c r="AA42" s="66">
        <v>251829.144</v>
      </c>
      <c r="AB42" s="67">
        <v>11352.67</v>
      </c>
    </row>
    <row r="43" spans="1:28" ht="23.25" customHeight="1">
      <c r="A43" s="4">
        <f t="shared" si="1"/>
        <v>39</v>
      </c>
      <c r="B43" s="59" t="s">
        <v>41</v>
      </c>
      <c r="C43" s="7">
        <v>1453.8</v>
      </c>
      <c r="D43" s="36">
        <f t="shared" si="21"/>
        <v>9304.32</v>
      </c>
      <c r="E43" s="37">
        <f t="shared" si="2"/>
        <v>4915.297799999999</v>
      </c>
      <c r="F43" s="38">
        <v>6995.983333333334</v>
      </c>
      <c r="G43" s="38"/>
      <c r="H43" s="37">
        <f t="shared" si="3"/>
        <v>10007.37768</v>
      </c>
      <c r="I43" s="37">
        <f t="shared" si="4"/>
        <v>4600.69548</v>
      </c>
      <c r="J43" s="38">
        <f t="shared" si="5"/>
        <v>190842.36132</v>
      </c>
      <c r="K43" s="37">
        <f t="shared" si="6"/>
        <v>103.36518</v>
      </c>
      <c r="L43" s="37">
        <f t="shared" si="7"/>
        <v>198.00755999999998</v>
      </c>
      <c r="M43" s="37">
        <f t="shared" si="8"/>
        <v>1409.4591</v>
      </c>
      <c r="N43" s="37">
        <f t="shared" si="9"/>
        <v>614.9574</v>
      </c>
      <c r="O43" s="39"/>
      <c r="P43" s="40">
        <f t="shared" si="10"/>
        <v>2624.5451399999997</v>
      </c>
      <c r="Q43" s="40">
        <f t="shared" si="11"/>
        <v>29435.0886</v>
      </c>
      <c r="R43" s="40">
        <f t="shared" si="12"/>
        <v>154.8297</v>
      </c>
      <c r="S43" s="40">
        <f t="shared" si="13"/>
        <v>265.46388</v>
      </c>
      <c r="T43" s="40">
        <f t="shared" si="14"/>
        <v>56.945346</v>
      </c>
      <c r="U43" s="40">
        <f t="shared" si="15"/>
        <v>40.77909</v>
      </c>
      <c r="V43" s="41">
        <f t="shared" si="16"/>
        <v>1304.247594</v>
      </c>
      <c r="W43" s="41">
        <v>8464.82</v>
      </c>
      <c r="X43" s="40">
        <f t="shared" si="17"/>
        <v>725.475276</v>
      </c>
      <c r="Y43" s="68">
        <f t="shared" si="18"/>
        <v>272064.0194793333</v>
      </c>
      <c r="Z43" s="69">
        <v>256512.84</v>
      </c>
      <c r="AA43" s="66">
        <v>255645.536</v>
      </c>
      <c r="AB43" s="67">
        <v>24517.38</v>
      </c>
    </row>
    <row r="44" spans="1:28" ht="23.25" customHeight="1">
      <c r="A44" s="4">
        <f t="shared" si="1"/>
        <v>40</v>
      </c>
      <c r="B44" s="59" t="s">
        <v>42</v>
      </c>
      <c r="C44" s="8">
        <v>2749</v>
      </c>
      <c r="D44" s="36">
        <f t="shared" si="21"/>
        <v>17593.600000000002</v>
      </c>
      <c r="E44" s="37">
        <f t="shared" si="2"/>
        <v>9294.368999999999</v>
      </c>
      <c r="F44" s="38">
        <v>11947.053333333333</v>
      </c>
      <c r="G44" s="38"/>
      <c r="H44" s="37">
        <f t="shared" si="3"/>
        <v>18923.0164</v>
      </c>
      <c r="I44" s="37">
        <f t="shared" si="4"/>
        <v>8699.4854</v>
      </c>
      <c r="J44" s="38">
        <f t="shared" si="5"/>
        <v>360865.0786</v>
      </c>
      <c r="K44" s="37">
        <f t="shared" si="6"/>
        <v>195.4539</v>
      </c>
      <c r="L44" s="37">
        <f t="shared" si="7"/>
        <v>374.4138</v>
      </c>
      <c r="M44" s="37">
        <f t="shared" si="8"/>
        <v>2665.1555000000003</v>
      </c>
      <c r="N44" s="37">
        <f t="shared" si="9"/>
        <v>1162.827</v>
      </c>
      <c r="O44" s="39"/>
      <c r="P44" s="40">
        <f t="shared" si="10"/>
        <v>4962.7697</v>
      </c>
      <c r="Q44" s="40">
        <f t="shared" si="11"/>
        <v>55659.003</v>
      </c>
      <c r="R44" s="40">
        <f t="shared" si="12"/>
        <v>292.7685</v>
      </c>
      <c r="S44" s="40">
        <f t="shared" si="13"/>
        <v>501.96740000000005</v>
      </c>
      <c r="T44" s="40">
        <f t="shared" si="14"/>
        <v>107.67833</v>
      </c>
      <c r="U44" s="40">
        <f t="shared" si="15"/>
        <v>77.10945</v>
      </c>
      <c r="V44" s="41">
        <f t="shared" si="16"/>
        <v>2466.21037</v>
      </c>
      <c r="W44" s="41">
        <v>8464.82</v>
      </c>
      <c r="X44" s="40">
        <f t="shared" si="17"/>
        <v>1371.80598</v>
      </c>
      <c r="Y44" s="68">
        <f t="shared" si="18"/>
        <v>505624.58566333336</v>
      </c>
      <c r="Z44" s="69">
        <v>485479.13600000006</v>
      </c>
      <c r="AA44" s="66">
        <v>440972.608</v>
      </c>
      <c r="AB44" s="67">
        <v>123875.09</v>
      </c>
    </row>
    <row r="45" spans="1:28" ht="23.25" customHeight="1">
      <c r="A45" s="4">
        <f t="shared" si="1"/>
        <v>41</v>
      </c>
      <c r="B45" s="59" t="s">
        <v>43</v>
      </c>
      <c r="C45" s="7">
        <v>1558.86</v>
      </c>
      <c r="D45" s="36">
        <v>0</v>
      </c>
      <c r="E45" s="37">
        <f t="shared" si="2"/>
        <v>5270.505659999999</v>
      </c>
      <c r="F45" s="38">
        <v>0</v>
      </c>
      <c r="G45" s="38"/>
      <c r="H45" s="37">
        <f t="shared" si="3"/>
        <v>10730.568696</v>
      </c>
      <c r="I45" s="37">
        <f t="shared" si="4"/>
        <v>4933.168356</v>
      </c>
      <c r="J45" s="38">
        <f t="shared" si="5"/>
        <v>204633.734604</v>
      </c>
      <c r="K45" s="37">
        <f t="shared" si="6"/>
        <v>110.83494599999999</v>
      </c>
      <c r="L45" s="37">
        <f t="shared" si="7"/>
        <v>212.31673199999997</v>
      </c>
      <c r="M45" s="37">
        <f t="shared" si="8"/>
        <v>1511.31477</v>
      </c>
      <c r="N45" s="37">
        <f t="shared" si="9"/>
        <v>659.3977799999999</v>
      </c>
      <c r="O45" s="39"/>
      <c r="P45" s="40">
        <f t="shared" si="10"/>
        <v>2814.2099579999995</v>
      </c>
      <c r="Q45" s="40">
        <f t="shared" si="11"/>
        <v>31562.238419999998</v>
      </c>
      <c r="R45" s="40">
        <f t="shared" si="12"/>
        <v>166.01859</v>
      </c>
      <c r="S45" s="40">
        <f t="shared" si="13"/>
        <v>284.647836</v>
      </c>
      <c r="T45" s="40">
        <f t="shared" si="14"/>
        <v>61.060546200000005</v>
      </c>
      <c r="U45" s="40">
        <f t="shared" si="15"/>
        <v>43.726023</v>
      </c>
      <c r="V45" s="41">
        <f t="shared" si="16"/>
        <v>1398.5000718</v>
      </c>
      <c r="W45" s="41">
        <v>4232.71</v>
      </c>
      <c r="X45" s="40">
        <f t="shared" si="17"/>
        <v>777.9023172</v>
      </c>
      <c r="Y45" s="68">
        <f t="shared" si="18"/>
        <v>269402.85530620004</v>
      </c>
      <c r="Z45" s="69">
        <v>247722.08</v>
      </c>
      <c r="AA45" s="66">
        <v>244992.296</v>
      </c>
      <c r="AB45" s="67">
        <v>49434.76</v>
      </c>
    </row>
    <row r="46" spans="1:28" ht="23.25" customHeight="1">
      <c r="A46" s="4">
        <f t="shared" si="1"/>
        <v>42</v>
      </c>
      <c r="B46" s="59" t="s">
        <v>44</v>
      </c>
      <c r="C46" s="7">
        <v>1278.5</v>
      </c>
      <c r="D46" s="36">
        <f>C46*6.4</f>
        <v>8182.400000000001</v>
      </c>
      <c r="E46" s="37">
        <f t="shared" si="2"/>
        <v>4322.608499999999</v>
      </c>
      <c r="F46" s="38">
        <v>2561.16</v>
      </c>
      <c r="G46" s="38"/>
      <c r="H46" s="37">
        <f t="shared" si="3"/>
        <v>8800.6826</v>
      </c>
      <c r="I46" s="37">
        <f t="shared" si="4"/>
        <v>4045.9411</v>
      </c>
      <c r="J46" s="38">
        <f t="shared" si="5"/>
        <v>167830.4849</v>
      </c>
      <c r="K46" s="37">
        <f t="shared" si="6"/>
        <v>90.90135</v>
      </c>
      <c r="L46" s="37">
        <f t="shared" si="7"/>
        <v>174.1317</v>
      </c>
      <c r="M46" s="37">
        <f t="shared" si="8"/>
        <v>1239.50575</v>
      </c>
      <c r="N46" s="37">
        <f t="shared" si="9"/>
        <v>540.8054999999999</v>
      </c>
      <c r="O46" s="39"/>
      <c r="P46" s="40">
        <f t="shared" si="10"/>
        <v>2308.0760499999997</v>
      </c>
      <c r="Q46" s="40">
        <f t="shared" si="11"/>
        <v>25885.7895</v>
      </c>
      <c r="R46" s="40">
        <f t="shared" si="12"/>
        <v>136.16025</v>
      </c>
      <c r="S46" s="40">
        <f t="shared" si="13"/>
        <v>233.4541</v>
      </c>
      <c r="T46" s="40">
        <f t="shared" si="14"/>
        <v>50.078845</v>
      </c>
      <c r="U46" s="40">
        <f t="shared" si="15"/>
        <v>35.861925</v>
      </c>
      <c r="V46" s="41">
        <f t="shared" si="16"/>
        <v>1146.980705</v>
      </c>
      <c r="W46" s="41">
        <v>2116.35</v>
      </c>
      <c r="X46" s="40">
        <f t="shared" si="17"/>
        <v>637.99707</v>
      </c>
      <c r="Y46" s="68">
        <f t="shared" si="18"/>
        <v>230339.369845</v>
      </c>
      <c r="Z46" s="69">
        <v>209355.00800000003</v>
      </c>
      <c r="AA46" s="66">
        <v>213650.88</v>
      </c>
      <c r="AB46" s="67">
        <v>148712.44</v>
      </c>
    </row>
    <row r="47" spans="1:28" ht="23.25" customHeight="1">
      <c r="A47" s="4">
        <f t="shared" si="1"/>
        <v>43</v>
      </c>
      <c r="B47" s="60" t="s">
        <v>45</v>
      </c>
      <c r="C47" s="7">
        <v>5103.2</v>
      </c>
      <c r="D47" s="36">
        <f aca="true" t="shared" si="22" ref="D47:D52">C47*6.4</f>
        <v>32660.48</v>
      </c>
      <c r="E47" s="37">
        <f t="shared" si="2"/>
        <v>17253.919199999997</v>
      </c>
      <c r="F47" s="38">
        <v>18387.86</v>
      </c>
      <c r="G47" s="38"/>
      <c r="H47" s="37">
        <f t="shared" si="3"/>
        <v>35128.387520000004</v>
      </c>
      <c r="I47" s="37">
        <f t="shared" si="4"/>
        <v>16149.58672</v>
      </c>
      <c r="J47" s="38">
        <f t="shared" si="5"/>
        <v>669904.20848</v>
      </c>
      <c r="K47" s="37">
        <f t="shared" si="6"/>
        <v>362.83752</v>
      </c>
      <c r="L47" s="37">
        <f t="shared" si="7"/>
        <v>695.0558399999999</v>
      </c>
      <c r="M47" s="37">
        <f t="shared" si="8"/>
        <v>4947.5524</v>
      </c>
      <c r="N47" s="37">
        <f t="shared" si="9"/>
        <v>2158.6535999999996</v>
      </c>
      <c r="O47" s="39"/>
      <c r="P47" s="40">
        <f t="shared" si="10"/>
        <v>9212.80696</v>
      </c>
      <c r="Q47" s="40">
        <f t="shared" si="11"/>
        <v>103324.4904</v>
      </c>
      <c r="R47" s="40">
        <f t="shared" si="12"/>
        <v>543.4907999999999</v>
      </c>
      <c r="S47" s="40">
        <f t="shared" si="13"/>
        <v>931.84432</v>
      </c>
      <c r="T47" s="40">
        <f t="shared" si="14"/>
        <v>199.892344</v>
      </c>
      <c r="U47" s="40">
        <f t="shared" si="15"/>
        <v>143.14476</v>
      </c>
      <c r="V47" s="41">
        <f t="shared" si="16"/>
        <v>4578.233816</v>
      </c>
      <c r="W47" s="41">
        <v>48338</v>
      </c>
      <c r="X47" s="40">
        <f t="shared" si="17"/>
        <v>2546.598864</v>
      </c>
      <c r="Y47" s="68">
        <f t="shared" si="18"/>
        <v>967467.0435439999</v>
      </c>
      <c r="Z47" s="69">
        <v>936718.768</v>
      </c>
      <c r="AA47" s="66">
        <v>917354.8160000001</v>
      </c>
      <c r="AB47" s="67">
        <v>127086.67</v>
      </c>
    </row>
    <row r="48" spans="1:28" ht="23.25" customHeight="1">
      <c r="A48" s="4">
        <f t="shared" si="1"/>
        <v>44</v>
      </c>
      <c r="B48" s="59" t="s">
        <v>46</v>
      </c>
      <c r="C48" s="7">
        <v>3420.4</v>
      </c>
      <c r="D48" s="36">
        <f t="shared" si="22"/>
        <v>21890.56</v>
      </c>
      <c r="E48" s="37">
        <f t="shared" si="2"/>
        <v>11564.3724</v>
      </c>
      <c r="F48" s="38">
        <v>51836.00333333334</v>
      </c>
      <c r="G48" s="38"/>
      <c r="H48" s="37">
        <f t="shared" si="3"/>
        <v>23544.66544</v>
      </c>
      <c r="I48" s="37">
        <f t="shared" si="4"/>
        <v>10824.19784</v>
      </c>
      <c r="J48" s="38">
        <f t="shared" si="5"/>
        <v>449000.69656</v>
      </c>
      <c r="K48" s="37">
        <f t="shared" si="6"/>
        <v>243.19044</v>
      </c>
      <c r="L48" s="37">
        <f t="shared" si="7"/>
        <v>465.85848</v>
      </c>
      <c r="M48" s="37">
        <f t="shared" si="8"/>
        <v>3316.0778</v>
      </c>
      <c r="N48" s="37">
        <f t="shared" si="9"/>
        <v>1446.8292</v>
      </c>
      <c r="O48" s="39"/>
      <c r="P48" s="40">
        <f t="shared" si="10"/>
        <v>6174.84812</v>
      </c>
      <c r="Q48" s="40">
        <f t="shared" si="11"/>
        <v>69252.8388</v>
      </c>
      <c r="R48" s="40">
        <f t="shared" si="12"/>
        <v>364.2726</v>
      </c>
      <c r="S48" s="40">
        <f t="shared" si="13"/>
        <v>624.5650400000001</v>
      </c>
      <c r="T48" s="40">
        <f t="shared" si="14"/>
        <v>133.977068</v>
      </c>
      <c r="U48" s="40">
        <f t="shared" si="15"/>
        <v>95.94221999999999</v>
      </c>
      <c r="V48" s="41">
        <f t="shared" si="16"/>
        <v>3068.543452</v>
      </c>
      <c r="W48" s="41">
        <v>15049</v>
      </c>
      <c r="X48" s="40">
        <f t="shared" si="17"/>
        <v>1706.8480080000002</v>
      </c>
      <c r="Y48" s="68">
        <f t="shared" si="18"/>
        <v>670603.2868013334</v>
      </c>
      <c r="Z48" s="69">
        <v>604368.3280000001</v>
      </c>
      <c r="AA48" s="66">
        <v>585691.432</v>
      </c>
      <c r="AB48" s="67">
        <v>92983.07</v>
      </c>
    </row>
    <row r="49" spans="1:28" ht="23.25" customHeight="1">
      <c r="A49" s="4">
        <f t="shared" si="1"/>
        <v>45</v>
      </c>
      <c r="B49" s="59" t="s">
        <v>47</v>
      </c>
      <c r="C49" s="7">
        <v>2662.7</v>
      </c>
      <c r="D49" s="36">
        <f t="shared" si="22"/>
        <v>17041.28</v>
      </c>
      <c r="E49" s="37">
        <f t="shared" si="2"/>
        <v>9002.588699999998</v>
      </c>
      <c r="F49" s="38">
        <v>25353.935</v>
      </c>
      <c r="G49" s="38"/>
      <c r="H49" s="37">
        <f t="shared" si="3"/>
        <v>18328.96172</v>
      </c>
      <c r="I49" s="37">
        <f t="shared" si="4"/>
        <v>8426.38042</v>
      </c>
      <c r="J49" s="38">
        <f t="shared" si="5"/>
        <v>349536.35678</v>
      </c>
      <c r="K49" s="37">
        <f t="shared" si="6"/>
        <v>189.31796999999997</v>
      </c>
      <c r="L49" s="37">
        <f t="shared" si="7"/>
        <v>362.65973999999994</v>
      </c>
      <c r="M49" s="37">
        <f t="shared" si="8"/>
        <v>2581.48765</v>
      </c>
      <c r="N49" s="37">
        <f t="shared" si="9"/>
        <v>1126.3220999999999</v>
      </c>
      <c r="O49" s="39"/>
      <c r="P49" s="40">
        <f t="shared" si="10"/>
        <v>4806.972309999999</v>
      </c>
      <c r="Q49" s="40">
        <f t="shared" si="11"/>
        <v>53911.68689999999</v>
      </c>
      <c r="R49" s="40">
        <f t="shared" si="12"/>
        <v>283.57755</v>
      </c>
      <c r="S49" s="40">
        <f t="shared" si="13"/>
        <v>486.20902</v>
      </c>
      <c r="T49" s="40">
        <f t="shared" si="14"/>
        <v>104.297959</v>
      </c>
      <c r="U49" s="40">
        <f t="shared" si="15"/>
        <v>74.688735</v>
      </c>
      <c r="V49" s="41">
        <f t="shared" si="16"/>
        <v>2388.788051</v>
      </c>
      <c r="W49" s="41">
        <v>8464.82</v>
      </c>
      <c r="X49" s="40">
        <f t="shared" si="17"/>
        <v>1328.740554</v>
      </c>
      <c r="Y49" s="68">
        <f t="shared" si="18"/>
        <v>503799.07115900004</v>
      </c>
      <c r="Z49" s="69">
        <v>437262.992</v>
      </c>
      <c r="AA49" s="66">
        <v>444540.84800000006</v>
      </c>
      <c r="AB49" s="67">
        <v>106125.57</v>
      </c>
    </row>
    <row r="50" spans="1:28" ht="23.25" customHeight="1">
      <c r="A50" s="4">
        <f t="shared" si="1"/>
        <v>46</v>
      </c>
      <c r="B50" s="59" t="s">
        <v>48</v>
      </c>
      <c r="C50" s="8">
        <v>2646</v>
      </c>
      <c r="D50" s="36">
        <f t="shared" si="22"/>
        <v>16934.4</v>
      </c>
      <c r="E50" s="37">
        <f t="shared" si="2"/>
        <v>8946.126</v>
      </c>
      <c r="F50" s="38">
        <v>22168.496666666666</v>
      </c>
      <c r="G50" s="38"/>
      <c r="H50" s="37">
        <f t="shared" si="3"/>
        <v>18214.0056</v>
      </c>
      <c r="I50" s="37">
        <f t="shared" si="4"/>
        <v>8373.5316</v>
      </c>
      <c r="J50" s="38">
        <f t="shared" si="5"/>
        <v>347344.1244</v>
      </c>
      <c r="K50" s="37">
        <f t="shared" si="6"/>
        <v>188.1306</v>
      </c>
      <c r="L50" s="37">
        <f t="shared" si="7"/>
        <v>360.38519999999994</v>
      </c>
      <c r="M50" s="37">
        <f t="shared" si="8"/>
        <v>2565.297</v>
      </c>
      <c r="N50" s="37">
        <f t="shared" si="9"/>
        <v>1119.258</v>
      </c>
      <c r="O50" s="39"/>
      <c r="P50" s="40">
        <f t="shared" si="10"/>
        <v>4776.8238</v>
      </c>
      <c r="Q50" s="40">
        <f t="shared" si="11"/>
        <v>53573.562</v>
      </c>
      <c r="R50" s="40">
        <f t="shared" si="12"/>
        <v>281.799</v>
      </c>
      <c r="S50" s="40">
        <f t="shared" si="13"/>
        <v>483.1596</v>
      </c>
      <c r="T50" s="40">
        <f t="shared" si="14"/>
        <v>103.64382</v>
      </c>
      <c r="U50" s="40">
        <f t="shared" si="15"/>
        <v>74.2203</v>
      </c>
      <c r="V50" s="41">
        <f t="shared" si="16"/>
        <v>2373.80598</v>
      </c>
      <c r="W50" s="41">
        <v>8464.82</v>
      </c>
      <c r="X50" s="40">
        <f t="shared" si="17"/>
        <v>1320.4069200000001</v>
      </c>
      <c r="Y50" s="68">
        <f t="shared" si="18"/>
        <v>497665.9964866666</v>
      </c>
      <c r="Z50" s="69">
        <v>489959.42400000006</v>
      </c>
      <c r="AA50" s="66">
        <v>492822.40800000005</v>
      </c>
      <c r="AB50" s="67">
        <v>16874.62</v>
      </c>
    </row>
    <row r="51" spans="1:28" ht="23.25" customHeight="1">
      <c r="A51" s="4">
        <f t="shared" si="1"/>
        <v>47</v>
      </c>
      <c r="B51" s="59" t="s">
        <v>49</v>
      </c>
      <c r="C51" s="7">
        <v>3311.5</v>
      </c>
      <c r="D51" s="36">
        <f t="shared" si="22"/>
        <v>21193.600000000002</v>
      </c>
      <c r="E51" s="37">
        <f t="shared" si="2"/>
        <v>11196.181499999999</v>
      </c>
      <c r="F51" s="38">
        <v>32689.125</v>
      </c>
      <c r="G51" s="38"/>
      <c r="H51" s="37">
        <f t="shared" si="3"/>
        <v>22795.041400000002</v>
      </c>
      <c r="I51" s="37">
        <f t="shared" si="4"/>
        <v>10479.572900000001</v>
      </c>
      <c r="J51" s="38">
        <f t="shared" si="5"/>
        <v>434705.2411</v>
      </c>
      <c r="K51" s="37">
        <f t="shared" si="6"/>
        <v>235.44764999999998</v>
      </c>
      <c r="L51" s="37">
        <f t="shared" si="7"/>
        <v>451.02629999999994</v>
      </c>
      <c r="M51" s="37">
        <f t="shared" si="8"/>
        <v>3210.4992500000003</v>
      </c>
      <c r="N51" s="37">
        <f t="shared" si="9"/>
        <v>1400.7645</v>
      </c>
      <c r="O51" s="39"/>
      <c r="P51" s="40">
        <f t="shared" si="10"/>
        <v>5978.25095</v>
      </c>
      <c r="Q51" s="40">
        <f t="shared" si="11"/>
        <v>67047.9405</v>
      </c>
      <c r="R51" s="40">
        <f t="shared" si="12"/>
        <v>352.67475</v>
      </c>
      <c r="S51" s="40">
        <f t="shared" si="13"/>
        <v>604.6799000000001</v>
      </c>
      <c r="T51" s="40">
        <f t="shared" si="14"/>
        <v>129.711455</v>
      </c>
      <c r="U51" s="40">
        <f t="shared" si="15"/>
        <v>92.887575</v>
      </c>
      <c r="V51" s="41">
        <f t="shared" si="16"/>
        <v>2970.845995</v>
      </c>
      <c r="W51" s="41">
        <v>6348</v>
      </c>
      <c r="X51" s="40">
        <f t="shared" si="17"/>
        <v>1652.50473</v>
      </c>
      <c r="Y51" s="68">
        <f t="shared" si="18"/>
        <v>623533.995455</v>
      </c>
      <c r="Z51" s="69">
        <v>571230.6</v>
      </c>
      <c r="AA51" s="66">
        <v>570279.6</v>
      </c>
      <c r="AB51" s="67">
        <v>87151.44</v>
      </c>
    </row>
    <row r="52" spans="1:28" ht="23.25" customHeight="1">
      <c r="A52" s="4">
        <f t="shared" si="1"/>
        <v>48</v>
      </c>
      <c r="B52" s="59" t="s">
        <v>50</v>
      </c>
      <c r="C52" s="8">
        <v>4638</v>
      </c>
      <c r="D52" s="36">
        <f t="shared" si="22"/>
        <v>29683.2</v>
      </c>
      <c r="E52" s="37">
        <f t="shared" si="2"/>
        <v>15681.078</v>
      </c>
      <c r="F52" s="38">
        <v>50068.97</v>
      </c>
      <c r="G52" s="38"/>
      <c r="H52" s="37">
        <f t="shared" si="3"/>
        <v>31926.1368</v>
      </c>
      <c r="I52" s="37">
        <f t="shared" si="4"/>
        <v>14677.4148</v>
      </c>
      <c r="J52" s="38">
        <f t="shared" si="5"/>
        <v>608836.7532</v>
      </c>
      <c r="K52" s="37">
        <f t="shared" si="6"/>
        <v>329.7618</v>
      </c>
      <c r="L52" s="37">
        <f t="shared" si="7"/>
        <v>631.6955999999999</v>
      </c>
      <c r="M52" s="37">
        <f t="shared" si="8"/>
        <v>4496.541</v>
      </c>
      <c r="N52" s="37">
        <f t="shared" si="9"/>
        <v>1961.874</v>
      </c>
      <c r="O52" s="39"/>
      <c r="P52" s="40">
        <f t="shared" si="10"/>
        <v>8372.981399999999</v>
      </c>
      <c r="Q52" s="40">
        <f t="shared" si="11"/>
        <v>93905.586</v>
      </c>
      <c r="R52" s="40">
        <f t="shared" si="12"/>
        <v>493.947</v>
      </c>
      <c r="S52" s="40">
        <f t="shared" si="13"/>
        <v>846.8988</v>
      </c>
      <c r="T52" s="40">
        <f t="shared" si="14"/>
        <v>181.67046000000002</v>
      </c>
      <c r="U52" s="40">
        <f t="shared" si="15"/>
        <v>130.0959</v>
      </c>
      <c r="V52" s="41">
        <f t="shared" si="16"/>
        <v>4160.88894</v>
      </c>
      <c r="W52" s="41">
        <v>25333</v>
      </c>
      <c r="X52" s="40">
        <f t="shared" si="17"/>
        <v>2314.45476</v>
      </c>
      <c r="Y52" s="68">
        <f t="shared" si="18"/>
        <v>894032.94846</v>
      </c>
      <c r="Z52" s="69">
        <v>858883.2480000001</v>
      </c>
      <c r="AA52" s="66">
        <v>822703.7440000001</v>
      </c>
      <c r="AB52" s="67">
        <v>195612.71</v>
      </c>
    </row>
    <row r="53" spans="1:28" ht="23.25" customHeight="1">
      <c r="A53" s="4">
        <f t="shared" si="1"/>
        <v>49</v>
      </c>
      <c r="B53" s="59" t="s">
        <v>51</v>
      </c>
      <c r="C53" s="8">
        <v>656.6</v>
      </c>
      <c r="D53" s="36">
        <v>0</v>
      </c>
      <c r="E53" s="37">
        <f t="shared" si="2"/>
        <v>2219.9646</v>
      </c>
      <c r="F53" s="38">
        <v>61173.34666666667</v>
      </c>
      <c r="G53" s="38"/>
      <c r="H53" s="37">
        <f t="shared" si="3"/>
        <v>4519.7717600000005</v>
      </c>
      <c r="I53" s="37">
        <f t="shared" si="4"/>
        <v>2077.87636</v>
      </c>
      <c r="J53" s="38">
        <f t="shared" si="5"/>
        <v>86192.80124</v>
      </c>
      <c r="K53" s="37">
        <f t="shared" si="6"/>
        <v>46.68426</v>
      </c>
      <c r="L53" s="37">
        <f t="shared" si="7"/>
        <v>89.42891999999999</v>
      </c>
      <c r="M53" s="37">
        <f t="shared" si="8"/>
        <v>636.5737</v>
      </c>
      <c r="N53" s="37">
        <f t="shared" si="9"/>
        <v>277.7418</v>
      </c>
      <c r="O53" s="39"/>
      <c r="P53" s="40">
        <f t="shared" si="10"/>
        <v>1185.35998</v>
      </c>
      <c r="Q53" s="40">
        <f t="shared" si="11"/>
        <v>13294.1802</v>
      </c>
      <c r="R53" s="40">
        <f t="shared" si="12"/>
        <v>69.9279</v>
      </c>
      <c r="S53" s="40">
        <f t="shared" si="13"/>
        <v>119.89516000000002</v>
      </c>
      <c r="T53" s="40">
        <f t="shared" si="14"/>
        <v>25.719022000000002</v>
      </c>
      <c r="U53" s="40">
        <f t="shared" si="15"/>
        <v>18.41763</v>
      </c>
      <c r="V53" s="41">
        <f t="shared" si="16"/>
        <v>589.055558</v>
      </c>
      <c r="W53" s="41">
        <v>4232</v>
      </c>
      <c r="X53" s="40">
        <f t="shared" si="17"/>
        <v>327.656532</v>
      </c>
      <c r="Y53" s="68">
        <f t="shared" si="18"/>
        <v>177096.40128866668</v>
      </c>
      <c r="Z53" s="69">
        <v>50631.912000000004</v>
      </c>
      <c r="AA53" s="66">
        <v>45290.712</v>
      </c>
      <c r="AB53" s="67">
        <v>27935.71</v>
      </c>
    </row>
    <row r="54" spans="1:28" ht="23.25" customHeight="1">
      <c r="A54" s="4">
        <f t="shared" si="1"/>
        <v>50</v>
      </c>
      <c r="B54" s="59" t="s">
        <v>52</v>
      </c>
      <c r="C54" s="8">
        <v>990.3</v>
      </c>
      <c r="D54" s="36">
        <v>0</v>
      </c>
      <c r="E54" s="37">
        <f t="shared" si="2"/>
        <v>3348.2042999999994</v>
      </c>
      <c r="F54" s="38">
        <v>93322.81499999999</v>
      </c>
      <c r="G54" s="38"/>
      <c r="H54" s="37">
        <f t="shared" si="3"/>
        <v>6816.82908</v>
      </c>
      <c r="I54" s="37">
        <f t="shared" si="4"/>
        <v>3133.9033799999997</v>
      </c>
      <c r="J54" s="38">
        <f t="shared" si="5"/>
        <v>129998.06741999999</v>
      </c>
      <c r="K54" s="37">
        <f t="shared" si="6"/>
        <v>70.41032999999999</v>
      </c>
      <c r="L54" s="37">
        <f t="shared" si="7"/>
        <v>134.87885999999997</v>
      </c>
      <c r="M54" s="37">
        <f t="shared" si="8"/>
        <v>960.0958499999999</v>
      </c>
      <c r="N54" s="37">
        <f t="shared" si="9"/>
        <v>418.89689999999996</v>
      </c>
      <c r="O54" s="39"/>
      <c r="P54" s="40">
        <f t="shared" si="10"/>
        <v>1787.7885899999999</v>
      </c>
      <c r="Q54" s="40">
        <f t="shared" si="11"/>
        <v>20050.6041</v>
      </c>
      <c r="R54" s="40">
        <f t="shared" si="12"/>
        <v>105.46695</v>
      </c>
      <c r="S54" s="40">
        <f t="shared" si="13"/>
        <v>180.82878</v>
      </c>
      <c r="T54" s="40">
        <f t="shared" si="14"/>
        <v>38.790051</v>
      </c>
      <c r="U54" s="40">
        <f t="shared" si="15"/>
        <v>27.777914999999997</v>
      </c>
      <c r="V54" s="41">
        <f t="shared" si="16"/>
        <v>888.427839</v>
      </c>
      <c r="W54" s="41">
        <v>8792.07</v>
      </c>
      <c r="X54" s="40">
        <f t="shared" si="17"/>
        <v>494.179506</v>
      </c>
      <c r="Y54" s="68">
        <f t="shared" si="18"/>
        <v>270570.03485099995</v>
      </c>
      <c r="Z54" s="69">
        <v>76364.136</v>
      </c>
      <c r="AA54" s="66">
        <v>75960.432</v>
      </c>
      <c r="AB54" s="67">
        <v>8575.44</v>
      </c>
    </row>
    <row r="55" spans="1:28" ht="23.25" customHeight="1">
      <c r="A55" s="4">
        <f t="shared" si="1"/>
        <v>51</v>
      </c>
      <c r="B55" s="59" t="s">
        <v>53</v>
      </c>
      <c r="C55" s="7">
        <v>1394.1</v>
      </c>
      <c r="D55" s="36">
        <f>C55*6.4</f>
        <v>8922.24</v>
      </c>
      <c r="E55" s="37">
        <f t="shared" si="2"/>
        <v>4713.4520999999995</v>
      </c>
      <c r="F55" s="38">
        <v>10494.846666666668</v>
      </c>
      <c r="G55" s="38"/>
      <c r="H55" s="37">
        <f t="shared" si="3"/>
        <v>9596.42676</v>
      </c>
      <c r="I55" s="37">
        <f t="shared" si="4"/>
        <v>4411.76886</v>
      </c>
      <c r="J55" s="38">
        <f t="shared" si="5"/>
        <v>183005.45874</v>
      </c>
      <c r="K55" s="37">
        <f t="shared" si="6"/>
        <v>99.12050999999998</v>
      </c>
      <c r="L55" s="37">
        <f t="shared" si="7"/>
        <v>189.87641999999997</v>
      </c>
      <c r="M55" s="37">
        <f t="shared" si="8"/>
        <v>1351.57995</v>
      </c>
      <c r="N55" s="37">
        <f t="shared" si="9"/>
        <v>589.7043</v>
      </c>
      <c r="O55" s="39"/>
      <c r="P55" s="40">
        <f t="shared" si="10"/>
        <v>2516.76873</v>
      </c>
      <c r="Q55" s="40">
        <f t="shared" si="11"/>
        <v>28226.342699999997</v>
      </c>
      <c r="R55" s="40">
        <f t="shared" si="12"/>
        <v>148.47164999999998</v>
      </c>
      <c r="S55" s="40">
        <f t="shared" si="13"/>
        <v>254.56266</v>
      </c>
      <c r="T55" s="40">
        <f t="shared" si="14"/>
        <v>54.606897000000004</v>
      </c>
      <c r="U55" s="40">
        <f t="shared" si="15"/>
        <v>39.104504999999996</v>
      </c>
      <c r="V55" s="41">
        <f t="shared" si="16"/>
        <v>1250.688933</v>
      </c>
      <c r="W55" s="41">
        <v>19739.36</v>
      </c>
      <c r="X55" s="40">
        <f t="shared" si="17"/>
        <v>695.683782</v>
      </c>
      <c r="Y55" s="68">
        <f t="shared" si="18"/>
        <v>276300.0641636667</v>
      </c>
      <c r="Z55" s="69">
        <v>257961.31200000003</v>
      </c>
      <c r="AA55" s="66">
        <v>260110.96800000002</v>
      </c>
      <c r="AB55" s="67">
        <v>31625.97</v>
      </c>
    </row>
    <row r="56" spans="1:28" s="1" customFormat="1" ht="23.25" customHeight="1">
      <c r="A56" s="4">
        <f t="shared" si="1"/>
        <v>52</v>
      </c>
      <c r="B56" s="59" t="s">
        <v>54</v>
      </c>
      <c r="C56" s="8">
        <v>2676</v>
      </c>
      <c r="D56" s="42">
        <f aca="true" t="shared" si="23" ref="D56:D81">C56*6.4</f>
        <v>17126.4</v>
      </c>
      <c r="E56" s="37">
        <f t="shared" si="2"/>
        <v>9047.555999999999</v>
      </c>
      <c r="F56" s="38">
        <v>7534.8</v>
      </c>
      <c r="G56" s="38"/>
      <c r="H56" s="37">
        <f t="shared" si="3"/>
        <v>18420.513600000002</v>
      </c>
      <c r="I56" s="37">
        <f t="shared" si="4"/>
        <v>8468.4696</v>
      </c>
      <c r="J56" s="38">
        <f t="shared" si="5"/>
        <v>351282.2664</v>
      </c>
      <c r="K56" s="37">
        <f t="shared" si="6"/>
        <v>190.2636</v>
      </c>
      <c r="L56" s="38">
        <f t="shared" si="7"/>
        <v>364.47119999999995</v>
      </c>
      <c r="M56" s="37">
        <f t="shared" si="8"/>
        <v>2594.382</v>
      </c>
      <c r="N56" s="38">
        <f t="shared" si="9"/>
        <v>1131.9479999999999</v>
      </c>
      <c r="O56" s="39"/>
      <c r="P56" s="40">
        <f t="shared" si="10"/>
        <v>4830.9828</v>
      </c>
      <c r="Q56" s="40">
        <f t="shared" si="11"/>
        <v>54180.972</v>
      </c>
      <c r="R56" s="40">
        <f t="shared" si="12"/>
        <v>284.99399999999997</v>
      </c>
      <c r="S56" s="40">
        <f t="shared" si="13"/>
        <v>488.6376</v>
      </c>
      <c r="T56" s="40">
        <f t="shared" si="14"/>
        <v>104.81892</v>
      </c>
      <c r="U56" s="40">
        <f t="shared" si="15"/>
        <v>75.06179999999999</v>
      </c>
      <c r="V56" s="41">
        <f t="shared" si="16"/>
        <v>2400.71988</v>
      </c>
      <c r="W56" s="41">
        <v>5405.41</v>
      </c>
      <c r="X56" s="40">
        <f t="shared" si="17"/>
        <v>1335.37752</v>
      </c>
      <c r="Y56" s="68">
        <f t="shared" si="18"/>
        <v>485268.0449200001</v>
      </c>
      <c r="Z56" s="69">
        <v>495830.4480000001</v>
      </c>
      <c r="AA56" s="66">
        <v>498375.92000000004</v>
      </c>
      <c r="AB56" s="67">
        <v>178461.86</v>
      </c>
    </row>
    <row r="57" spans="1:28" ht="23.25" customHeight="1">
      <c r="A57" s="4">
        <f t="shared" si="1"/>
        <v>53</v>
      </c>
      <c r="B57" s="59" t="s">
        <v>55</v>
      </c>
      <c r="C57" s="8">
        <v>736</v>
      </c>
      <c r="D57" s="36">
        <f t="shared" si="23"/>
        <v>4710.400000000001</v>
      </c>
      <c r="E57" s="37">
        <f t="shared" si="2"/>
        <v>2488.4159999999997</v>
      </c>
      <c r="F57" s="38">
        <v>0</v>
      </c>
      <c r="G57" s="38"/>
      <c r="H57" s="37">
        <f t="shared" si="3"/>
        <v>5066.3296</v>
      </c>
      <c r="I57" s="37">
        <f t="shared" si="4"/>
        <v>2329.1456</v>
      </c>
      <c r="J57" s="38">
        <f t="shared" si="5"/>
        <v>96615.7504</v>
      </c>
      <c r="K57" s="37">
        <f t="shared" si="6"/>
        <v>52.3296</v>
      </c>
      <c r="L57" s="37">
        <f t="shared" si="7"/>
        <v>100.24319999999999</v>
      </c>
      <c r="M57" s="37">
        <f t="shared" si="8"/>
        <v>713.552</v>
      </c>
      <c r="N57" s="37">
        <f t="shared" si="9"/>
        <v>311.328</v>
      </c>
      <c r="O57" s="39"/>
      <c r="P57" s="40">
        <f t="shared" si="10"/>
        <v>1328.7007999999998</v>
      </c>
      <c r="Q57" s="40">
        <f t="shared" si="11"/>
        <v>14901.792</v>
      </c>
      <c r="R57" s="40">
        <f t="shared" si="12"/>
        <v>78.384</v>
      </c>
      <c r="S57" s="40">
        <f t="shared" si="13"/>
        <v>134.39360000000002</v>
      </c>
      <c r="T57" s="40">
        <f t="shared" si="14"/>
        <v>28.829120000000003</v>
      </c>
      <c r="U57" s="40">
        <f t="shared" si="15"/>
        <v>20.6448</v>
      </c>
      <c r="V57" s="41">
        <f t="shared" si="16"/>
        <v>660.28768</v>
      </c>
      <c r="W57" s="41">
        <v>28477</v>
      </c>
      <c r="X57" s="40">
        <f t="shared" si="17"/>
        <v>367.27872</v>
      </c>
      <c r="Y57" s="68">
        <f t="shared" si="18"/>
        <v>158384.80511999998</v>
      </c>
      <c r="Z57" s="69">
        <v>136221.336</v>
      </c>
      <c r="AA57" s="66">
        <v>135459.25600000002</v>
      </c>
      <c r="AB57" s="67">
        <v>3359.05</v>
      </c>
    </row>
    <row r="58" spans="1:28" ht="23.25" customHeight="1">
      <c r="A58" s="4">
        <f t="shared" si="1"/>
        <v>54</v>
      </c>
      <c r="B58" s="59" t="s">
        <v>56</v>
      </c>
      <c r="C58" s="7">
        <v>1015.7</v>
      </c>
      <c r="D58" s="36">
        <f t="shared" si="23"/>
        <v>6500.4800000000005</v>
      </c>
      <c r="E58" s="37">
        <f t="shared" si="2"/>
        <v>3434.0816999999997</v>
      </c>
      <c r="F58" s="38">
        <v>6285.696666666668</v>
      </c>
      <c r="G58" s="38"/>
      <c r="H58" s="37">
        <f t="shared" si="3"/>
        <v>6991.672520000001</v>
      </c>
      <c r="I58" s="37">
        <f t="shared" si="4"/>
        <v>3214.28422</v>
      </c>
      <c r="J58" s="38">
        <f t="shared" si="5"/>
        <v>133332.36098</v>
      </c>
      <c r="K58" s="37">
        <f t="shared" si="6"/>
        <v>72.21627</v>
      </c>
      <c r="L58" s="37">
        <f t="shared" si="7"/>
        <v>138.33834</v>
      </c>
      <c r="M58" s="37">
        <f t="shared" si="8"/>
        <v>984.7211500000001</v>
      </c>
      <c r="N58" s="37">
        <f t="shared" si="9"/>
        <v>429.6411</v>
      </c>
      <c r="O58" s="39"/>
      <c r="P58" s="40">
        <f t="shared" si="10"/>
        <v>1833.64321</v>
      </c>
      <c r="Q58" s="40">
        <f t="shared" si="11"/>
        <v>20564.8779</v>
      </c>
      <c r="R58" s="40">
        <f t="shared" si="12"/>
        <v>108.17205</v>
      </c>
      <c r="S58" s="40">
        <f t="shared" si="13"/>
        <v>185.46682</v>
      </c>
      <c r="T58" s="40">
        <f t="shared" si="14"/>
        <v>39.784969000000004</v>
      </c>
      <c r="U58" s="40">
        <f t="shared" si="15"/>
        <v>28.490385</v>
      </c>
      <c r="V58" s="41">
        <f t="shared" si="16"/>
        <v>911.2149410000001</v>
      </c>
      <c r="W58" s="41">
        <v>2824</v>
      </c>
      <c r="X58" s="40">
        <f t="shared" si="17"/>
        <v>506.854614</v>
      </c>
      <c r="Y58" s="68">
        <f t="shared" si="18"/>
        <v>188385.99783566667</v>
      </c>
      <c r="Z58" s="69">
        <v>188109.93600000002</v>
      </c>
      <c r="AA58" s="66">
        <v>186839.088</v>
      </c>
      <c r="AB58" s="67">
        <v>52575.1</v>
      </c>
    </row>
    <row r="59" spans="1:28" ht="23.25" customHeight="1">
      <c r="A59" s="4">
        <f t="shared" si="1"/>
        <v>55</v>
      </c>
      <c r="B59" s="59" t="s">
        <v>57</v>
      </c>
      <c r="C59" s="7">
        <v>998.5</v>
      </c>
      <c r="D59" s="36">
        <f t="shared" si="23"/>
        <v>6390.400000000001</v>
      </c>
      <c r="E59" s="37">
        <f t="shared" si="2"/>
        <v>3375.9285</v>
      </c>
      <c r="F59" s="38">
        <v>2431.2033333333334</v>
      </c>
      <c r="G59" s="38"/>
      <c r="H59" s="37">
        <f t="shared" si="3"/>
        <v>6873.274600000001</v>
      </c>
      <c r="I59" s="37">
        <f t="shared" si="4"/>
        <v>3159.8531000000003</v>
      </c>
      <c r="J59" s="38">
        <f t="shared" si="5"/>
        <v>131074.4929</v>
      </c>
      <c r="K59" s="37">
        <f t="shared" si="6"/>
        <v>70.99334999999999</v>
      </c>
      <c r="L59" s="37">
        <f t="shared" si="7"/>
        <v>135.9957</v>
      </c>
      <c r="M59" s="37">
        <f t="shared" si="8"/>
        <v>968.04575</v>
      </c>
      <c r="N59" s="37">
        <f t="shared" si="9"/>
        <v>422.3655</v>
      </c>
      <c r="O59" s="39"/>
      <c r="P59" s="40">
        <f t="shared" si="10"/>
        <v>1802.59205</v>
      </c>
      <c r="Q59" s="40">
        <f t="shared" si="11"/>
        <v>20216.6295</v>
      </c>
      <c r="R59" s="40">
        <f t="shared" si="12"/>
        <v>106.34025</v>
      </c>
      <c r="S59" s="40">
        <f t="shared" si="13"/>
        <v>182.32610000000003</v>
      </c>
      <c r="T59" s="40">
        <f t="shared" si="14"/>
        <v>39.111245000000004</v>
      </c>
      <c r="U59" s="40">
        <f t="shared" si="15"/>
        <v>28.007925</v>
      </c>
      <c r="V59" s="41">
        <f t="shared" si="16"/>
        <v>895.784305</v>
      </c>
      <c r="W59" s="41">
        <v>4020</v>
      </c>
      <c r="X59" s="40">
        <f t="shared" si="17"/>
        <v>498.27147</v>
      </c>
      <c r="Y59" s="68">
        <f t="shared" si="18"/>
        <v>182691.61557833335</v>
      </c>
      <c r="Z59" s="69">
        <v>184906.08000000002</v>
      </c>
      <c r="AA59" s="66">
        <v>198696.64800000002</v>
      </c>
      <c r="AB59" s="67">
        <v>67293.68</v>
      </c>
    </row>
    <row r="60" spans="1:28" ht="23.25" customHeight="1">
      <c r="A60" s="4">
        <f t="shared" si="1"/>
        <v>56</v>
      </c>
      <c r="B60" s="59" t="s">
        <v>58</v>
      </c>
      <c r="C60" s="7">
        <v>898.9</v>
      </c>
      <c r="D60" s="36">
        <f t="shared" si="23"/>
        <v>5752.96</v>
      </c>
      <c r="E60" s="37">
        <f t="shared" si="2"/>
        <v>3039.1809</v>
      </c>
      <c r="F60" s="38">
        <v>1615.0416666666665</v>
      </c>
      <c r="G60" s="38"/>
      <c r="H60" s="37">
        <f t="shared" si="3"/>
        <v>6187.6680400000005</v>
      </c>
      <c r="I60" s="37">
        <f t="shared" si="4"/>
        <v>2844.65894</v>
      </c>
      <c r="J60" s="38">
        <f t="shared" si="5"/>
        <v>117999.86146</v>
      </c>
      <c r="K60" s="37">
        <f t="shared" si="6"/>
        <v>63.911789999999996</v>
      </c>
      <c r="L60" s="37">
        <f t="shared" si="7"/>
        <v>122.43018</v>
      </c>
      <c r="M60" s="37">
        <f t="shared" si="8"/>
        <v>871.48355</v>
      </c>
      <c r="N60" s="37">
        <f t="shared" si="9"/>
        <v>380.2347</v>
      </c>
      <c r="O60" s="39"/>
      <c r="P60" s="40">
        <f t="shared" si="10"/>
        <v>1622.78417</v>
      </c>
      <c r="Q60" s="40">
        <f t="shared" si="11"/>
        <v>18200.028299999998</v>
      </c>
      <c r="R60" s="40">
        <f t="shared" si="12"/>
        <v>95.73285</v>
      </c>
      <c r="S60" s="40">
        <f t="shared" si="13"/>
        <v>164.13914</v>
      </c>
      <c r="T60" s="40">
        <f t="shared" si="14"/>
        <v>35.209913</v>
      </c>
      <c r="U60" s="40">
        <f t="shared" si="15"/>
        <v>25.214145</v>
      </c>
      <c r="V60" s="41">
        <f t="shared" si="16"/>
        <v>806.430157</v>
      </c>
      <c r="W60" s="41">
        <v>1940</v>
      </c>
      <c r="X60" s="40">
        <f t="shared" si="17"/>
        <v>448.569078</v>
      </c>
      <c r="Y60" s="68">
        <f t="shared" si="18"/>
        <v>162215.53897966663</v>
      </c>
      <c r="Z60" s="69">
        <v>165820.25600000002</v>
      </c>
      <c r="AA60" s="66">
        <v>145467.328</v>
      </c>
      <c r="AB60" s="67">
        <v>98067.17</v>
      </c>
    </row>
    <row r="61" spans="1:28" ht="23.25" customHeight="1">
      <c r="A61" s="4">
        <f t="shared" si="1"/>
        <v>57</v>
      </c>
      <c r="B61" s="59" t="s">
        <v>59</v>
      </c>
      <c r="C61" s="7">
        <v>618.6</v>
      </c>
      <c r="D61" s="36">
        <f t="shared" si="23"/>
        <v>3959.0400000000004</v>
      </c>
      <c r="E61" s="37">
        <f t="shared" si="2"/>
        <v>2091.4865999999997</v>
      </c>
      <c r="F61" s="38">
        <v>11711.138333333334</v>
      </c>
      <c r="G61" s="38"/>
      <c r="H61" s="37">
        <f t="shared" si="3"/>
        <v>4258.194960000001</v>
      </c>
      <c r="I61" s="37">
        <f t="shared" si="4"/>
        <v>1957.62156</v>
      </c>
      <c r="J61" s="38">
        <f t="shared" si="5"/>
        <v>81204.48804</v>
      </c>
      <c r="K61" s="37">
        <f t="shared" si="6"/>
        <v>43.982459999999996</v>
      </c>
      <c r="L61" s="37">
        <f t="shared" si="7"/>
        <v>84.25332</v>
      </c>
      <c r="M61" s="37">
        <f t="shared" si="8"/>
        <v>599.7327</v>
      </c>
      <c r="N61" s="37">
        <f t="shared" si="9"/>
        <v>261.6678</v>
      </c>
      <c r="O61" s="39"/>
      <c r="P61" s="40">
        <f t="shared" si="10"/>
        <v>1116.75858</v>
      </c>
      <c r="Q61" s="40">
        <f t="shared" si="11"/>
        <v>12524.7942</v>
      </c>
      <c r="R61" s="40">
        <f t="shared" si="12"/>
        <v>65.8809</v>
      </c>
      <c r="S61" s="40">
        <f t="shared" si="13"/>
        <v>112.95636000000002</v>
      </c>
      <c r="T61" s="40">
        <f t="shared" si="14"/>
        <v>24.230562000000003</v>
      </c>
      <c r="U61" s="40">
        <f t="shared" si="15"/>
        <v>17.35173</v>
      </c>
      <c r="V61" s="41">
        <f t="shared" si="16"/>
        <v>554.964618</v>
      </c>
      <c r="W61" s="41">
        <v>8040</v>
      </c>
      <c r="X61" s="40">
        <f t="shared" si="17"/>
        <v>308.693772</v>
      </c>
      <c r="Y61" s="68">
        <f t="shared" si="18"/>
        <v>128937.23649533333</v>
      </c>
      <c r="Z61" s="69">
        <v>114554.80800000002</v>
      </c>
      <c r="AA61" s="66">
        <v>116678.39199999999</v>
      </c>
      <c r="AB61" s="67">
        <v>5557.67</v>
      </c>
    </row>
    <row r="62" spans="1:28" ht="23.25" customHeight="1">
      <c r="A62" s="4">
        <f t="shared" si="1"/>
        <v>58</v>
      </c>
      <c r="B62" s="59" t="s">
        <v>60</v>
      </c>
      <c r="C62" s="7">
        <v>905.8</v>
      </c>
      <c r="D62" s="36">
        <f t="shared" si="23"/>
        <v>5797.12</v>
      </c>
      <c r="E62" s="37">
        <f t="shared" si="2"/>
        <v>3062.5098</v>
      </c>
      <c r="F62" s="38">
        <v>3754.23</v>
      </c>
      <c r="G62" s="38"/>
      <c r="H62" s="37">
        <f t="shared" si="3"/>
        <v>6235.16488</v>
      </c>
      <c r="I62" s="37">
        <f t="shared" si="4"/>
        <v>2866.49468</v>
      </c>
      <c r="J62" s="38">
        <f t="shared" si="5"/>
        <v>118905.63411999999</v>
      </c>
      <c r="K62" s="37">
        <f t="shared" si="6"/>
        <v>64.40238</v>
      </c>
      <c r="L62" s="37">
        <f t="shared" si="7"/>
        <v>123.36995999999998</v>
      </c>
      <c r="M62" s="37">
        <f t="shared" si="8"/>
        <v>878.1731</v>
      </c>
      <c r="N62" s="37">
        <f t="shared" si="9"/>
        <v>383.1534</v>
      </c>
      <c r="O62" s="39"/>
      <c r="P62" s="40">
        <f t="shared" si="10"/>
        <v>1635.2407399999997</v>
      </c>
      <c r="Q62" s="40">
        <f t="shared" si="11"/>
        <v>18339.7326</v>
      </c>
      <c r="R62" s="40">
        <f t="shared" si="12"/>
        <v>96.4677</v>
      </c>
      <c r="S62" s="40">
        <f t="shared" si="13"/>
        <v>165.39908</v>
      </c>
      <c r="T62" s="40">
        <f t="shared" si="14"/>
        <v>35.480186</v>
      </c>
      <c r="U62" s="40">
        <f t="shared" si="15"/>
        <v>25.40769</v>
      </c>
      <c r="V62" s="41">
        <f t="shared" si="16"/>
        <v>812.6203539999999</v>
      </c>
      <c r="W62" s="41">
        <v>4020</v>
      </c>
      <c r="X62" s="40">
        <f t="shared" si="17"/>
        <v>452.012316</v>
      </c>
      <c r="Y62" s="68">
        <f t="shared" si="18"/>
        <v>167652.612986</v>
      </c>
      <c r="Z62" s="69">
        <v>165432.40800000002</v>
      </c>
      <c r="AA62" s="66">
        <v>153760.816</v>
      </c>
      <c r="AB62" s="67">
        <v>111434.35</v>
      </c>
    </row>
    <row r="63" spans="1:28" ht="23.25" customHeight="1">
      <c r="A63" s="4">
        <f t="shared" si="1"/>
        <v>59</v>
      </c>
      <c r="B63" s="59" t="s">
        <v>61</v>
      </c>
      <c r="C63" s="7">
        <v>613.6</v>
      </c>
      <c r="D63" s="36">
        <f t="shared" si="23"/>
        <v>3927.0400000000004</v>
      </c>
      <c r="E63" s="37">
        <f t="shared" si="2"/>
        <v>2074.5816</v>
      </c>
      <c r="F63" s="38">
        <v>0</v>
      </c>
      <c r="G63" s="38"/>
      <c r="H63" s="37">
        <f t="shared" si="3"/>
        <v>4223.77696</v>
      </c>
      <c r="I63" s="37">
        <f t="shared" si="4"/>
        <v>1941.7985600000002</v>
      </c>
      <c r="J63" s="38">
        <f t="shared" si="5"/>
        <v>80548.13104000001</v>
      </c>
      <c r="K63" s="37">
        <f t="shared" si="6"/>
        <v>43.62696</v>
      </c>
      <c r="L63" s="37">
        <f t="shared" si="7"/>
        <v>83.57231999999999</v>
      </c>
      <c r="M63" s="37">
        <f t="shared" si="8"/>
        <v>594.8852</v>
      </c>
      <c r="N63" s="37">
        <f t="shared" si="9"/>
        <v>259.5528</v>
      </c>
      <c r="O63" s="39"/>
      <c r="P63" s="40">
        <f t="shared" si="10"/>
        <v>1107.73208</v>
      </c>
      <c r="Q63" s="40">
        <f t="shared" si="11"/>
        <v>12423.5592</v>
      </c>
      <c r="R63" s="40">
        <f t="shared" si="12"/>
        <v>65.3484</v>
      </c>
      <c r="S63" s="40">
        <f t="shared" si="13"/>
        <v>112.04336</v>
      </c>
      <c r="T63" s="40">
        <f t="shared" si="14"/>
        <v>24.034712000000003</v>
      </c>
      <c r="U63" s="40">
        <f t="shared" si="15"/>
        <v>17.211479999999998</v>
      </c>
      <c r="V63" s="41">
        <f t="shared" si="16"/>
        <v>550.478968</v>
      </c>
      <c r="W63" s="41">
        <v>16952</v>
      </c>
      <c r="X63" s="40">
        <f t="shared" si="17"/>
        <v>306.19867200000004</v>
      </c>
      <c r="Y63" s="68">
        <f t="shared" si="18"/>
        <v>125255.572312</v>
      </c>
      <c r="Z63" s="69">
        <v>113329.696</v>
      </c>
      <c r="AA63" s="66">
        <v>106933.024</v>
      </c>
      <c r="AB63" s="67">
        <v>33539.63</v>
      </c>
    </row>
    <row r="64" spans="1:28" ht="23.25" customHeight="1">
      <c r="A64" s="4">
        <f t="shared" si="1"/>
        <v>60</v>
      </c>
      <c r="B64" s="59" t="s">
        <v>62</v>
      </c>
      <c r="C64" s="7">
        <v>882.3</v>
      </c>
      <c r="D64" s="36">
        <f t="shared" si="23"/>
        <v>5646.72</v>
      </c>
      <c r="E64" s="37">
        <f t="shared" si="2"/>
        <v>2983.0562999999997</v>
      </c>
      <c r="F64" s="38">
        <v>0</v>
      </c>
      <c r="G64" s="38"/>
      <c r="H64" s="37">
        <f t="shared" si="3"/>
        <v>6073.40028</v>
      </c>
      <c r="I64" s="37">
        <f t="shared" si="4"/>
        <v>2792.12658</v>
      </c>
      <c r="J64" s="38">
        <f t="shared" si="5"/>
        <v>115820.75622</v>
      </c>
      <c r="K64" s="37">
        <f t="shared" si="6"/>
        <v>62.73152999999999</v>
      </c>
      <c r="L64" s="37">
        <f t="shared" si="7"/>
        <v>120.16925999999998</v>
      </c>
      <c r="M64" s="37">
        <f t="shared" si="8"/>
        <v>855.38985</v>
      </c>
      <c r="N64" s="37">
        <f t="shared" si="9"/>
        <v>373.2129</v>
      </c>
      <c r="O64" s="39"/>
      <c r="P64" s="40">
        <f t="shared" si="10"/>
        <v>1592.8161899999998</v>
      </c>
      <c r="Q64" s="40">
        <f t="shared" si="11"/>
        <v>17863.928099999997</v>
      </c>
      <c r="R64" s="40">
        <f t="shared" si="12"/>
        <v>93.96494999999999</v>
      </c>
      <c r="S64" s="40">
        <f t="shared" si="13"/>
        <v>161.10798</v>
      </c>
      <c r="T64" s="40">
        <f t="shared" si="14"/>
        <v>34.559691</v>
      </c>
      <c r="U64" s="40">
        <f t="shared" si="15"/>
        <v>24.748514999999998</v>
      </c>
      <c r="V64" s="41">
        <f t="shared" si="16"/>
        <v>791.537799</v>
      </c>
      <c r="W64" s="41">
        <v>4020</v>
      </c>
      <c r="X64" s="40">
        <f t="shared" si="17"/>
        <v>440.285346</v>
      </c>
      <c r="Y64" s="68">
        <f t="shared" si="18"/>
        <v>159750.511491</v>
      </c>
      <c r="Z64" s="69">
        <v>163049.82400000002</v>
      </c>
      <c r="AA64" s="66">
        <v>133932.552</v>
      </c>
      <c r="AB64" s="67">
        <v>219197.4</v>
      </c>
    </row>
    <row r="65" spans="1:28" ht="23.25" customHeight="1">
      <c r="A65" s="4">
        <f t="shared" si="1"/>
        <v>61</v>
      </c>
      <c r="B65" s="59" t="s">
        <v>63</v>
      </c>
      <c r="C65" s="7">
        <v>1340.4</v>
      </c>
      <c r="D65" s="36">
        <f t="shared" si="23"/>
        <v>8578.560000000001</v>
      </c>
      <c r="E65" s="37">
        <f t="shared" si="2"/>
        <v>4531.8924</v>
      </c>
      <c r="F65" s="38">
        <v>0</v>
      </c>
      <c r="G65" s="38"/>
      <c r="H65" s="37">
        <f t="shared" si="3"/>
        <v>9226.777440000002</v>
      </c>
      <c r="I65" s="37">
        <f t="shared" si="4"/>
        <v>4241.82984</v>
      </c>
      <c r="J65" s="38">
        <f t="shared" si="5"/>
        <v>175956.18456000002</v>
      </c>
      <c r="K65" s="37">
        <f t="shared" si="6"/>
        <v>95.30244</v>
      </c>
      <c r="L65" s="37">
        <f t="shared" si="7"/>
        <v>182.56248</v>
      </c>
      <c r="M65" s="37">
        <f t="shared" si="8"/>
        <v>1299.5178</v>
      </c>
      <c r="N65" s="37">
        <f t="shared" si="9"/>
        <v>566.9892</v>
      </c>
      <c r="O65" s="39"/>
      <c r="P65" s="40">
        <f t="shared" si="10"/>
        <v>2419.82412</v>
      </c>
      <c r="Q65" s="40">
        <f t="shared" si="11"/>
        <v>27139.078800000003</v>
      </c>
      <c r="R65" s="40">
        <f t="shared" si="12"/>
        <v>142.7526</v>
      </c>
      <c r="S65" s="40">
        <f t="shared" si="13"/>
        <v>244.75704000000005</v>
      </c>
      <c r="T65" s="40">
        <f t="shared" si="14"/>
        <v>52.503468000000005</v>
      </c>
      <c r="U65" s="40">
        <f t="shared" si="15"/>
        <v>37.59822</v>
      </c>
      <c r="V65" s="41">
        <f t="shared" si="16"/>
        <v>1202.513052</v>
      </c>
      <c r="W65" s="41">
        <v>2530</v>
      </c>
      <c r="X65" s="40">
        <f t="shared" si="17"/>
        <v>668.8864080000001</v>
      </c>
      <c r="Y65" s="68">
        <f t="shared" si="18"/>
        <v>239117.52986800004</v>
      </c>
      <c r="Z65" s="69">
        <v>247751.848</v>
      </c>
      <c r="AA65" s="66">
        <v>249454.376</v>
      </c>
      <c r="AB65" s="67">
        <v>9381.86</v>
      </c>
    </row>
    <row r="66" spans="1:28" ht="23.25" customHeight="1">
      <c r="A66" s="4">
        <f t="shared" si="1"/>
        <v>62</v>
      </c>
      <c r="B66" s="59" t="s">
        <v>64</v>
      </c>
      <c r="C66" s="7">
        <v>887.8</v>
      </c>
      <c r="D66" s="36">
        <f t="shared" si="23"/>
        <v>5681.92</v>
      </c>
      <c r="E66" s="37">
        <f t="shared" si="2"/>
        <v>3001.6517999999996</v>
      </c>
      <c r="F66" s="38">
        <v>11808.18</v>
      </c>
      <c r="G66" s="38"/>
      <c r="H66" s="37">
        <f t="shared" si="3"/>
        <v>6111.26008</v>
      </c>
      <c r="I66" s="37">
        <f t="shared" si="4"/>
        <v>2809.53188</v>
      </c>
      <c r="J66" s="38">
        <f t="shared" si="5"/>
        <v>116542.74892</v>
      </c>
      <c r="K66" s="37">
        <f t="shared" si="6"/>
        <v>63.12257999999999</v>
      </c>
      <c r="L66" s="37">
        <f t="shared" si="7"/>
        <v>120.91835999999998</v>
      </c>
      <c r="M66" s="37">
        <f t="shared" si="8"/>
        <v>860.7221</v>
      </c>
      <c r="N66" s="37">
        <f t="shared" si="9"/>
        <v>375.53939999999994</v>
      </c>
      <c r="O66" s="39"/>
      <c r="P66" s="40">
        <f t="shared" si="10"/>
        <v>1602.74534</v>
      </c>
      <c r="Q66" s="40">
        <f t="shared" si="11"/>
        <v>17975.2866</v>
      </c>
      <c r="R66" s="40">
        <f t="shared" si="12"/>
        <v>94.55069999999999</v>
      </c>
      <c r="S66" s="40">
        <f t="shared" si="13"/>
        <v>162.11228</v>
      </c>
      <c r="T66" s="40">
        <f t="shared" si="14"/>
        <v>34.775126</v>
      </c>
      <c r="U66" s="40">
        <f t="shared" si="15"/>
        <v>24.902789999999996</v>
      </c>
      <c r="V66" s="41">
        <f t="shared" si="16"/>
        <v>796.472014</v>
      </c>
      <c r="W66" s="41">
        <v>4020</v>
      </c>
      <c r="X66" s="40">
        <f t="shared" si="17"/>
        <v>443.02995599999997</v>
      </c>
      <c r="Y66" s="68">
        <f t="shared" si="18"/>
        <v>172529.469926</v>
      </c>
      <c r="Z66" s="69">
        <v>164041.23200000002</v>
      </c>
      <c r="AA66" s="66">
        <v>179927.048</v>
      </c>
      <c r="AB66" s="67">
        <v>166808.69</v>
      </c>
    </row>
    <row r="67" spans="1:28" ht="23.25" customHeight="1">
      <c r="A67" s="4">
        <f t="shared" si="1"/>
        <v>63</v>
      </c>
      <c r="B67" s="59" t="s">
        <v>65</v>
      </c>
      <c r="C67" s="7">
        <v>1380.6</v>
      </c>
      <c r="D67" s="36">
        <f t="shared" si="23"/>
        <v>8835.84</v>
      </c>
      <c r="E67" s="37">
        <f t="shared" si="2"/>
        <v>4667.808599999999</v>
      </c>
      <c r="F67" s="38">
        <v>6908.926666666667</v>
      </c>
      <c r="G67" s="38"/>
      <c r="H67" s="37">
        <f t="shared" si="3"/>
        <v>9503.49816</v>
      </c>
      <c r="I67" s="37">
        <f t="shared" si="4"/>
        <v>4369.04676</v>
      </c>
      <c r="J67" s="38">
        <f t="shared" si="5"/>
        <v>181233.29484</v>
      </c>
      <c r="K67" s="37">
        <f t="shared" si="6"/>
        <v>98.16066</v>
      </c>
      <c r="L67" s="37">
        <f t="shared" si="7"/>
        <v>188.03771999999998</v>
      </c>
      <c r="M67" s="37">
        <f t="shared" si="8"/>
        <v>1338.4917</v>
      </c>
      <c r="N67" s="37">
        <f t="shared" si="9"/>
        <v>583.9938</v>
      </c>
      <c r="O67" s="39"/>
      <c r="P67" s="40">
        <f t="shared" si="10"/>
        <v>2492.3971799999995</v>
      </c>
      <c r="Q67" s="40">
        <f t="shared" si="11"/>
        <v>27953.008199999997</v>
      </c>
      <c r="R67" s="40">
        <f t="shared" si="12"/>
        <v>147.0339</v>
      </c>
      <c r="S67" s="40">
        <f t="shared" si="13"/>
        <v>252.09756</v>
      </c>
      <c r="T67" s="40">
        <f t="shared" si="14"/>
        <v>54.078102</v>
      </c>
      <c r="U67" s="40">
        <f t="shared" si="15"/>
        <v>38.725829999999995</v>
      </c>
      <c r="V67" s="41">
        <f t="shared" si="16"/>
        <v>1238.5776779999999</v>
      </c>
      <c r="W67" s="41">
        <v>4020</v>
      </c>
      <c r="X67" s="40">
        <f t="shared" si="17"/>
        <v>688.947012</v>
      </c>
      <c r="Y67" s="68">
        <f t="shared" si="18"/>
        <v>254611.9643686666</v>
      </c>
      <c r="Z67" s="69">
        <v>254733.056</v>
      </c>
      <c r="AA67" s="66">
        <v>225067.26400000002</v>
      </c>
      <c r="AB67" s="67">
        <v>98741.83</v>
      </c>
    </row>
    <row r="68" spans="1:28" ht="23.25" customHeight="1">
      <c r="A68" s="4">
        <f t="shared" si="1"/>
        <v>64</v>
      </c>
      <c r="B68" s="59" t="s">
        <v>66</v>
      </c>
      <c r="C68" s="7">
        <v>908.5</v>
      </c>
      <c r="D68" s="36">
        <f t="shared" si="23"/>
        <v>5814.400000000001</v>
      </c>
      <c r="E68" s="37">
        <f t="shared" si="2"/>
        <v>3071.6385</v>
      </c>
      <c r="F68" s="38">
        <v>11568.125</v>
      </c>
      <c r="G68" s="38"/>
      <c r="H68" s="37">
        <f t="shared" si="3"/>
        <v>6253.7506</v>
      </c>
      <c r="I68" s="37">
        <f t="shared" si="4"/>
        <v>2875.0391</v>
      </c>
      <c r="J68" s="38">
        <f t="shared" si="5"/>
        <v>119260.0669</v>
      </c>
      <c r="K68" s="37">
        <f t="shared" si="6"/>
        <v>64.59434999999999</v>
      </c>
      <c r="L68" s="37">
        <f t="shared" si="7"/>
        <v>123.73769999999999</v>
      </c>
      <c r="M68" s="37">
        <f t="shared" si="8"/>
        <v>880.79075</v>
      </c>
      <c r="N68" s="37">
        <f t="shared" si="9"/>
        <v>384.2955</v>
      </c>
      <c r="O68" s="39"/>
      <c r="P68" s="40">
        <f t="shared" si="10"/>
        <v>1640.1150499999999</v>
      </c>
      <c r="Q68" s="40">
        <f t="shared" si="11"/>
        <v>18394.3995</v>
      </c>
      <c r="R68" s="40">
        <f t="shared" si="12"/>
        <v>96.75525</v>
      </c>
      <c r="S68" s="40">
        <f t="shared" si="13"/>
        <v>165.8921</v>
      </c>
      <c r="T68" s="40">
        <f t="shared" si="14"/>
        <v>35.585945</v>
      </c>
      <c r="U68" s="40">
        <f t="shared" si="15"/>
        <v>25.483425</v>
      </c>
      <c r="V68" s="41">
        <f t="shared" si="16"/>
        <v>815.042605</v>
      </c>
      <c r="W68" s="41">
        <v>3872.54</v>
      </c>
      <c r="X68" s="40">
        <f t="shared" si="17"/>
        <v>453.35967</v>
      </c>
      <c r="Y68" s="68">
        <f t="shared" si="18"/>
        <v>175795.61194499998</v>
      </c>
      <c r="Z68" s="69">
        <v>167796.472</v>
      </c>
      <c r="AA68" s="66">
        <v>159142.36000000002</v>
      </c>
      <c r="AB68" s="67">
        <v>53366.13</v>
      </c>
    </row>
    <row r="69" spans="1:28" ht="23.25" customHeight="1">
      <c r="A69" s="4">
        <f t="shared" si="1"/>
        <v>65</v>
      </c>
      <c r="B69" s="59" t="s">
        <v>67</v>
      </c>
      <c r="C69" s="7">
        <v>2668.4</v>
      </c>
      <c r="D69" s="36">
        <f t="shared" si="23"/>
        <v>17077.760000000002</v>
      </c>
      <c r="E69" s="37">
        <f t="shared" si="2"/>
        <v>9021.8604</v>
      </c>
      <c r="F69" s="38">
        <v>14094.128333333334</v>
      </c>
      <c r="G69" s="38"/>
      <c r="H69" s="37">
        <f t="shared" si="3"/>
        <v>18368.19824</v>
      </c>
      <c r="I69" s="37">
        <f t="shared" si="4"/>
        <v>8444.41864</v>
      </c>
      <c r="J69" s="38">
        <f t="shared" si="5"/>
        <v>350284.60376</v>
      </c>
      <c r="K69" s="37">
        <f t="shared" si="6"/>
        <v>189.72324</v>
      </c>
      <c r="L69" s="37">
        <f t="shared" si="7"/>
        <v>363.43608</v>
      </c>
      <c r="M69" s="37">
        <f t="shared" si="8"/>
        <v>2587.0138</v>
      </c>
      <c r="N69" s="37">
        <f t="shared" si="9"/>
        <v>1128.7332</v>
      </c>
      <c r="O69" s="39"/>
      <c r="P69" s="40">
        <f t="shared" si="10"/>
        <v>4817.26252</v>
      </c>
      <c r="Q69" s="40">
        <f t="shared" si="11"/>
        <v>54027.0948</v>
      </c>
      <c r="R69" s="40">
        <f t="shared" si="12"/>
        <v>284.1846</v>
      </c>
      <c r="S69" s="40">
        <f t="shared" si="13"/>
        <v>487.24984000000006</v>
      </c>
      <c r="T69" s="40">
        <f t="shared" si="14"/>
        <v>104.52122800000001</v>
      </c>
      <c r="U69" s="40">
        <f t="shared" si="15"/>
        <v>74.84862</v>
      </c>
      <c r="V69" s="41">
        <f t="shared" si="16"/>
        <v>2393.901692</v>
      </c>
      <c r="W69" s="41">
        <v>12054</v>
      </c>
      <c r="X69" s="40">
        <f t="shared" si="17"/>
        <v>1331.5849680000001</v>
      </c>
      <c r="Y69" s="68">
        <f t="shared" si="18"/>
        <v>497134.5239613334</v>
      </c>
      <c r="Z69" s="69">
        <v>493970.272</v>
      </c>
      <c r="AA69" s="66">
        <v>475190.056</v>
      </c>
      <c r="AB69" s="67">
        <v>160025.98</v>
      </c>
    </row>
    <row r="70" spans="1:28" ht="23.25" customHeight="1">
      <c r="A70" s="4">
        <f aca="true" t="shared" si="24" ref="A70:A133">A69+1</f>
        <v>66</v>
      </c>
      <c r="B70" s="59" t="s">
        <v>68</v>
      </c>
      <c r="C70" s="8">
        <v>891</v>
      </c>
      <c r="D70" s="36">
        <f t="shared" si="23"/>
        <v>5702.400000000001</v>
      </c>
      <c r="E70" s="37">
        <f aca="true" t="shared" si="25" ref="E70:E133">C70*3.381</f>
        <v>3012.471</v>
      </c>
      <c r="F70" s="38">
        <v>0</v>
      </c>
      <c r="G70" s="38"/>
      <c r="H70" s="37">
        <f aca="true" t="shared" si="26" ref="H70:H133">C70*6.8836</f>
        <v>6133.287600000001</v>
      </c>
      <c r="I70" s="37">
        <f aca="true" t="shared" si="27" ref="I70:I133">C70*3.1646</f>
        <v>2819.6586</v>
      </c>
      <c r="J70" s="38">
        <f aca="true" t="shared" si="28" ref="J70:J133">C70*131.2714</f>
        <v>116962.8174</v>
      </c>
      <c r="K70" s="37">
        <f aca="true" t="shared" si="29" ref="K70:K133">C70*0.0711</f>
        <v>63.3501</v>
      </c>
      <c r="L70" s="37">
        <f aca="true" t="shared" si="30" ref="L70:L133">C70*0.1362</f>
        <v>121.35419999999999</v>
      </c>
      <c r="M70" s="37">
        <f aca="true" t="shared" si="31" ref="M70:M133">C70*0.9695</f>
        <v>863.8245000000001</v>
      </c>
      <c r="N70" s="37">
        <f aca="true" t="shared" si="32" ref="N70:N133">C70*0.423</f>
        <v>376.893</v>
      </c>
      <c r="O70" s="39"/>
      <c r="P70" s="40">
        <f aca="true" t="shared" si="33" ref="P70:P133">C70*1.8053</f>
        <v>1608.5222999999999</v>
      </c>
      <c r="Q70" s="40">
        <f aca="true" t="shared" si="34" ref="Q70:Q133">C70*20.247</f>
        <v>18040.077</v>
      </c>
      <c r="R70" s="40">
        <f aca="true" t="shared" si="35" ref="R70:R133">C70*0.1065</f>
        <v>94.8915</v>
      </c>
      <c r="S70" s="40">
        <f aca="true" t="shared" si="36" ref="S70:S133">C70*0.1826</f>
        <v>162.69660000000002</v>
      </c>
      <c r="T70" s="40">
        <f aca="true" t="shared" si="37" ref="T70:T133">C70*0.03917</f>
        <v>34.900470000000006</v>
      </c>
      <c r="U70" s="40">
        <f aca="true" t="shared" si="38" ref="U70:U133">C70*0.02805</f>
        <v>24.992549999999998</v>
      </c>
      <c r="V70" s="41">
        <f aca="true" t="shared" si="39" ref="V70:V133">C70*0.89713</f>
        <v>799.3428299999999</v>
      </c>
      <c r="W70" s="41">
        <v>4020</v>
      </c>
      <c r="X70" s="40">
        <f aca="true" t="shared" si="40" ref="X70:X133">C70*0.49902</f>
        <v>444.62682</v>
      </c>
      <c r="Y70" s="68">
        <f t="shared" si="18"/>
        <v>161286.10647</v>
      </c>
      <c r="Z70" s="69">
        <v>164564.288</v>
      </c>
      <c r="AA70" s="66">
        <v>145231.928</v>
      </c>
      <c r="AB70" s="67">
        <v>93575.2</v>
      </c>
    </row>
    <row r="71" spans="1:28" ht="23.25" customHeight="1">
      <c r="A71" s="4">
        <f t="shared" si="24"/>
        <v>67</v>
      </c>
      <c r="B71" s="59" t="s">
        <v>69</v>
      </c>
      <c r="C71" s="7">
        <v>373.2</v>
      </c>
      <c r="D71" s="36">
        <f t="shared" si="23"/>
        <v>2388.48</v>
      </c>
      <c r="E71" s="37">
        <f t="shared" si="25"/>
        <v>1261.7892</v>
      </c>
      <c r="F71" s="38">
        <v>0</v>
      </c>
      <c r="G71" s="38"/>
      <c r="H71" s="37">
        <f t="shared" si="26"/>
        <v>2568.95952</v>
      </c>
      <c r="I71" s="37">
        <f t="shared" si="27"/>
        <v>1181.02872</v>
      </c>
      <c r="J71" s="38">
        <f t="shared" si="28"/>
        <v>48990.48648</v>
      </c>
      <c r="K71" s="37">
        <f t="shared" si="29"/>
        <v>26.534519999999997</v>
      </c>
      <c r="L71" s="37">
        <f t="shared" si="30"/>
        <v>50.82984</v>
      </c>
      <c r="M71" s="37">
        <f t="shared" si="31"/>
        <v>361.8174</v>
      </c>
      <c r="N71" s="37">
        <f t="shared" si="32"/>
        <v>157.8636</v>
      </c>
      <c r="O71" s="39"/>
      <c r="P71" s="40">
        <f t="shared" si="33"/>
        <v>673.7379599999999</v>
      </c>
      <c r="Q71" s="40">
        <f t="shared" si="34"/>
        <v>7556.180399999999</v>
      </c>
      <c r="R71" s="40">
        <f t="shared" si="35"/>
        <v>39.745799999999996</v>
      </c>
      <c r="S71" s="40">
        <f t="shared" si="36"/>
        <v>68.14632</v>
      </c>
      <c r="T71" s="40">
        <f t="shared" si="37"/>
        <v>14.618244</v>
      </c>
      <c r="U71" s="40">
        <f t="shared" si="38"/>
        <v>10.468259999999999</v>
      </c>
      <c r="V71" s="41">
        <f t="shared" si="39"/>
        <v>334.808916</v>
      </c>
      <c r="W71" s="41">
        <v>4020</v>
      </c>
      <c r="X71" s="40">
        <f t="shared" si="40"/>
        <v>186.234264</v>
      </c>
      <c r="Y71" s="68">
        <f aca="true" t="shared" si="41" ref="Y71:Y134">X71+W71+V71+U71+T71+S71+R71+Q71+P71+O71+N71+M71+L71+K71+J71+I71+H71+G71+F71+E71+D71</f>
        <v>69891.729444</v>
      </c>
      <c r="Z71" s="69">
        <v>30677.688000000002</v>
      </c>
      <c r="AA71" s="66">
        <v>25442.464000000004</v>
      </c>
      <c r="AB71" s="67">
        <v>59159.6</v>
      </c>
    </row>
    <row r="72" spans="1:28" ht="23.25" customHeight="1">
      <c r="A72" s="4">
        <f t="shared" si="24"/>
        <v>68</v>
      </c>
      <c r="B72" s="59" t="s">
        <v>70</v>
      </c>
      <c r="C72" s="7">
        <v>810.6</v>
      </c>
      <c r="D72" s="36">
        <f t="shared" si="23"/>
        <v>5187.84</v>
      </c>
      <c r="E72" s="37">
        <f t="shared" si="25"/>
        <v>2740.6385999999998</v>
      </c>
      <c r="F72" s="38">
        <v>0</v>
      </c>
      <c r="G72" s="38"/>
      <c r="H72" s="37">
        <f t="shared" si="26"/>
        <v>5579.84616</v>
      </c>
      <c r="I72" s="37">
        <f t="shared" si="27"/>
        <v>2565.22476</v>
      </c>
      <c r="J72" s="38">
        <f t="shared" si="28"/>
        <v>106408.59684</v>
      </c>
      <c r="K72" s="37">
        <f t="shared" si="29"/>
        <v>57.63366</v>
      </c>
      <c r="L72" s="37">
        <f t="shared" si="30"/>
        <v>110.40371999999999</v>
      </c>
      <c r="M72" s="37">
        <f t="shared" si="31"/>
        <v>785.8767</v>
      </c>
      <c r="N72" s="37">
        <f t="shared" si="32"/>
        <v>342.8838</v>
      </c>
      <c r="O72" s="39"/>
      <c r="P72" s="40">
        <f t="shared" si="33"/>
        <v>1463.37618</v>
      </c>
      <c r="Q72" s="40">
        <f t="shared" si="34"/>
        <v>16412.2182</v>
      </c>
      <c r="R72" s="40">
        <f t="shared" si="35"/>
        <v>86.3289</v>
      </c>
      <c r="S72" s="40">
        <f t="shared" si="36"/>
        <v>148.01556000000002</v>
      </c>
      <c r="T72" s="40">
        <f t="shared" si="37"/>
        <v>31.751202000000003</v>
      </c>
      <c r="U72" s="40">
        <f t="shared" si="38"/>
        <v>22.73733</v>
      </c>
      <c r="V72" s="41">
        <f t="shared" si="39"/>
        <v>727.213578</v>
      </c>
      <c r="W72" s="41">
        <v>8040</v>
      </c>
      <c r="X72" s="40">
        <f t="shared" si="40"/>
        <v>404.50561200000004</v>
      </c>
      <c r="Y72" s="68">
        <f t="shared" si="41"/>
        <v>151115.090802</v>
      </c>
      <c r="Z72" s="69">
        <v>149677.784</v>
      </c>
      <c r="AA72" s="66">
        <v>133590.28</v>
      </c>
      <c r="AB72" s="67">
        <v>66767.05</v>
      </c>
    </row>
    <row r="73" spans="1:28" ht="23.25" customHeight="1">
      <c r="A73" s="4">
        <f t="shared" si="24"/>
        <v>69</v>
      </c>
      <c r="B73" s="59" t="s">
        <v>71</v>
      </c>
      <c r="C73" s="7">
        <v>2645.4</v>
      </c>
      <c r="D73" s="36">
        <f t="shared" si="23"/>
        <v>16930.56</v>
      </c>
      <c r="E73" s="37">
        <f t="shared" si="25"/>
        <v>8944.0974</v>
      </c>
      <c r="F73" s="38">
        <v>39077.86833333333</v>
      </c>
      <c r="G73" s="38"/>
      <c r="H73" s="37">
        <f t="shared" si="26"/>
        <v>18209.875440000003</v>
      </c>
      <c r="I73" s="37">
        <f t="shared" si="27"/>
        <v>8371.63284</v>
      </c>
      <c r="J73" s="38">
        <f t="shared" si="28"/>
        <v>347265.36156</v>
      </c>
      <c r="K73" s="37">
        <f t="shared" si="29"/>
        <v>188.08794</v>
      </c>
      <c r="L73" s="37">
        <f t="shared" si="30"/>
        <v>360.30348</v>
      </c>
      <c r="M73" s="37">
        <f t="shared" si="31"/>
        <v>2564.7153000000003</v>
      </c>
      <c r="N73" s="37">
        <f t="shared" si="32"/>
        <v>1119.0042</v>
      </c>
      <c r="O73" s="39"/>
      <c r="P73" s="40">
        <f t="shared" si="33"/>
        <v>4775.74062</v>
      </c>
      <c r="Q73" s="40">
        <f t="shared" si="34"/>
        <v>53561.4138</v>
      </c>
      <c r="R73" s="40">
        <f t="shared" si="35"/>
        <v>281.7351</v>
      </c>
      <c r="S73" s="40">
        <f t="shared" si="36"/>
        <v>483.05004</v>
      </c>
      <c r="T73" s="40">
        <f t="shared" si="37"/>
        <v>103.62031800000001</v>
      </c>
      <c r="U73" s="40">
        <f t="shared" si="38"/>
        <v>74.20347</v>
      </c>
      <c r="V73" s="41">
        <f t="shared" si="39"/>
        <v>2373.267702</v>
      </c>
      <c r="W73" s="41">
        <v>8040</v>
      </c>
      <c r="X73" s="40">
        <f t="shared" si="40"/>
        <v>1320.107508</v>
      </c>
      <c r="Y73" s="68">
        <f t="shared" si="41"/>
        <v>514044.6450513333</v>
      </c>
      <c r="Z73" s="69">
        <v>486768.90400000004</v>
      </c>
      <c r="AA73" s="66">
        <v>429042.49600000004</v>
      </c>
      <c r="AB73" s="67">
        <v>247616.02</v>
      </c>
    </row>
    <row r="74" spans="1:28" ht="23.25" customHeight="1">
      <c r="A74" s="4">
        <f t="shared" si="24"/>
        <v>70</v>
      </c>
      <c r="B74" s="59" t="s">
        <v>72</v>
      </c>
      <c r="C74" s="8">
        <v>2644</v>
      </c>
      <c r="D74" s="36">
        <f t="shared" si="23"/>
        <v>16921.600000000002</v>
      </c>
      <c r="E74" s="37">
        <f t="shared" si="25"/>
        <v>8939.364</v>
      </c>
      <c r="F74" s="38">
        <v>36623.29666666666</v>
      </c>
      <c r="G74" s="38">
        <f>575.2+2303</f>
        <v>2878.2</v>
      </c>
      <c r="H74" s="37">
        <f t="shared" si="26"/>
        <v>18200.238400000002</v>
      </c>
      <c r="I74" s="37">
        <f t="shared" si="27"/>
        <v>8367.2024</v>
      </c>
      <c r="J74" s="38">
        <f t="shared" si="28"/>
        <v>347081.5816</v>
      </c>
      <c r="K74" s="37">
        <f t="shared" si="29"/>
        <v>187.98839999999998</v>
      </c>
      <c r="L74" s="37">
        <f t="shared" si="30"/>
        <v>360.1128</v>
      </c>
      <c r="M74" s="37">
        <f t="shared" si="31"/>
        <v>2563.358</v>
      </c>
      <c r="N74" s="37">
        <f t="shared" si="32"/>
        <v>1118.412</v>
      </c>
      <c r="O74" s="39"/>
      <c r="P74" s="40">
        <f t="shared" si="33"/>
        <v>4773.2132</v>
      </c>
      <c r="Q74" s="40">
        <f t="shared" si="34"/>
        <v>53533.068</v>
      </c>
      <c r="R74" s="40">
        <f t="shared" si="35"/>
        <v>281.586</v>
      </c>
      <c r="S74" s="40">
        <f t="shared" si="36"/>
        <v>482.79440000000005</v>
      </c>
      <c r="T74" s="40">
        <f t="shared" si="37"/>
        <v>103.56548000000001</v>
      </c>
      <c r="U74" s="40">
        <f t="shared" si="38"/>
        <v>74.1642</v>
      </c>
      <c r="V74" s="41">
        <f t="shared" si="39"/>
        <v>2372.01172</v>
      </c>
      <c r="W74" s="41">
        <v>20440</v>
      </c>
      <c r="X74" s="40">
        <f t="shared" si="40"/>
        <v>1319.40888</v>
      </c>
      <c r="Y74" s="68">
        <f t="shared" si="41"/>
        <v>526621.1661466667</v>
      </c>
      <c r="Z74" s="69">
        <v>489336.808</v>
      </c>
      <c r="AA74" s="66">
        <v>459600.68</v>
      </c>
      <c r="AB74" s="67">
        <v>225352.19</v>
      </c>
    </row>
    <row r="75" spans="1:28" ht="23.25" customHeight="1">
      <c r="A75" s="4">
        <f t="shared" si="24"/>
        <v>71</v>
      </c>
      <c r="B75" s="59" t="s">
        <v>73</v>
      </c>
      <c r="C75" s="7">
        <v>2646.4</v>
      </c>
      <c r="D75" s="36">
        <f t="shared" si="23"/>
        <v>16936.960000000003</v>
      </c>
      <c r="E75" s="37">
        <f t="shared" si="25"/>
        <v>8947.4784</v>
      </c>
      <c r="F75" s="38">
        <v>32860.07166666667</v>
      </c>
      <c r="G75" s="38"/>
      <c r="H75" s="37">
        <f t="shared" si="26"/>
        <v>18216.75904</v>
      </c>
      <c r="I75" s="37">
        <f t="shared" si="27"/>
        <v>8374.79744</v>
      </c>
      <c r="J75" s="38">
        <f t="shared" si="28"/>
        <v>347396.63296</v>
      </c>
      <c r="K75" s="37">
        <f t="shared" si="29"/>
        <v>188.15904</v>
      </c>
      <c r="L75" s="37">
        <f t="shared" si="30"/>
        <v>360.43967999999995</v>
      </c>
      <c r="M75" s="37">
        <f t="shared" si="31"/>
        <v>2565.6848</v>
      </c>
      <c r="N75" s="37">
        <f t="shared" si="32"/>
        <v>1119.4272</v>
      </c>
      <c r="O75" s="39"/>
      <c r="P75" s="40">
        <f t="shared" si="33"/>
        <v>4777.54592</v>
      </c>
      <c r="Q75" s="40">
        <f t="shared" si="34"/>
        <v>53581.660800000005</v>
      </c>
      <c r="R75" s="40">
        <f t="shared" si="35"/>
        <v>281.8416</v>
      </c>
      <c r="S75" s="40">
        <f t="shared" si="36"/>
        <v>483.23264000000006</v>
      </c>
      <c r="T75" s="40">
        <f t="shared" si="37"/>
        <v>103.65948800000001</v>
      </c>
      <c r="U75" s="40">
        <f t="shared" si="38"/>
        <v>74.23152</v>
      </c>
      <c r="V75" s="41">
        <f t="shared" si="39"/>
        <v>2374.164832</v>
      </c>
      <c r="W75" s="41">
        <v>13079.2</v>
      </c>
      <c r="X75" s="40">
        <f t="shared" si="40"/>
        <v>1320.606528</v>
      </c>
      <c r="Y75" s="68">
        <f t="shared" si="41"/>
        <v>513042.5535546667</v>
      </c>
      <c r="Z75" s="69">
        <v>470699.48</v>
      </c>
      <c r="AA75" s="66">
        <v>454722.74400000006</v>
      </c>
      <c r="AB75" s="67">
        <v>109045.79</v>
      </c>
    </row>
    <row r="76" spans="1:28" ht="23.25" customHeight="1">
      <c r="A76" s="4">
        <f t="shared" si="24"/>
        <v>72</v>
      </c>
      <c r="B76" s="59" t="s">
        <v>74</v>
      </c>
      <c r="C76" s="7">
        <v>2658.1</v>
      </c>
      <c r="D76" s="36">
        <f t="shared" si="23"/>
        <v>17011.84</v>
      </c>
      <c r="E76" s="37">
        <f t="shared" si="25"/>
        <v>8987.0361</v>
      </c>
      <c r="F76" s="38">
        <v>24738.135</v>
      </c>
      <c r="G76" s="38">
        <v>2302</v>
      </c>
      <c r="H76" s="37">
        <f t="shared" si="26"/>
        <v>18297.297160000002</v>
      </c>
      <c r="I76" s="37">
        <f t="shared" si="27"/>
        <v>8411.82326</v>
      </c>
      <c r="J76" s="38">
        <f t="shared" si="28"/>
        <v>348932.50834</v>
      </c>
      <c r="K76" s="37">
        <f t="shared" si="29"/>
        <v>188.99090999999999</v>
      </c>
      <c r="L76" s="37">
        <f t="shared" si="30"/>
        <v>362.03322</v>
      </c>
      <c r="M76" s="37">
        <f t="shared" si="31"/>
        <v>2577.02795</v>
      </c>
      <c r="N76" s="37">
        <f t="shared" si="32"/>
        <v>1124.3763</v>
      </c>
      <c r="O76" s="39"/>
      <c r="P76" s="40">
        <f t="shared" si="33"/>
        <v>4798.66793</v>
      </c>
      <c r="Q76" s="40">
        <f t="shared" si="34"/>
        <v>53818.5507</v>
      </c>
      <c r="R76" s="40">
        <f t="shared" si="35"/>
        <v>283.08765</v>
      </c>
      <c r="S76" s="40">
        <f t="shared" si="36"/>
        <v>485.36906</v>
      </c>
      <c r="T76" s="40">
        <f t="shared" si="37"/>
        <v>104.117777</v>
      </c>
      <c r="U76" s="40">
        <f t="shared" si="38"/>
        <v>74.559705</v>
      </c>
      <c r="V76" s="41">
        <f t="shared" si="39"/>
        <v>2384.6612529999998</v>
      </c>
      <c r="W76" s="41">
        <v>8040</v>
      </c>
      <c r="X76" s="40">
        <f t="shared" si="40"/>
        <v>1326.445062</v>
      </c>
      <c r="Y76" s="68">
        <f t="shared" si="41"/>
        <v>504248.5273770001</v>
      </c>
      <c r="Z76" s="69">
        <v>492552.288</v>
      </c>
      <c r="AA76" s="66">
        <v>489422.92000000004</v>
      </c>
      <c r="AB76" s="67">
        <v>66897.16</v>
      </c>
    </row>
    <row r="77" spans="1:28" ht="23.25" customHeight="1">
      <c r="A77" s="4">
        <f t="shared" si="24"/>
        <v>73</v>
      </c>
      <c r="B77" s="59" t="s">
        <v>75</v>
      </c>
      <c r="C77" s="7">
        <v>1321.3</v>
      </c>
      <c r="D77" s="36">
        <f t="shared" si="23"/>
        <v>8456.32</v>
      </c>
      <c r="E77" s="37">
        <f t="shared" si="25"/>
        <v>4467.315299999999</v>
      </c>
      <c r="F77" s="38">
        <v>10920.380000000001</v>
      </c>
      <c r="G77" s="38"/>
      <c r="H77" s="37">
        <f t="shared" si="26"/>
        <v>9095.30068</v>
      </c>
      <c r="I77" s="37">
        <f t="shared" si="27"/>
        <v>4181.38598</v>
      </c>
      <c r="J77" s="38">
        <f t="shared" si="28"/>
        <v>173448.90081999998</v>
      </c>
      <c r="K77" s="37">
        <f t="shared" si="29"/>
        <v>93.94443</v>
      </c>
      <c r="L77" s="37">
        <f t="shared" si="30"/>
        <v>179.96105999999997</v>
      </c>
      <c r="M77" s="37">
        <f t="shared" si="31"/>
        <v>1281.00035</v>
      </c>
      <c r="N77" s="37">
        <f t="shared" si="32"/>
        <v>558.9099</v>
      </c>
      <c r="O77" s="39"/>
      <c r="P77" s="40">
        <f t="shared" si="33"/>
        <v>2385.34289</v>
      </c>
      <c r="Q77" s="40">
        <f t="shared" si="34"/>
        <v>26752.3611</v>
      </c>
      <c r="R77" s="40">
        <f t="shared" si="35"/>
        <v>140.71845</v>
      </c>
      <c r="S77" s="40">
        <f t="shared" si="36"/>
        <v>241.26938</v>
      </c>
      <c r="T77" s="40">
        <f t="shared" si="37"/>
        <v>51.755321</v>
      </c>
      <c r="U77" s="40">
        <f t="shared" si="38"/>
        <v>37.062464999999996</v>
      </c>
      <c r="V77" s="41">
        <f t="shared" si="39"/>
        <v>1185.377869</v>
      </c>
      <c r="W77" s="41">
        <v>10578.97</v>
      </c>
      <c r="X77" s="40">
        <f t="shared" si="40"/>
        <v>659.355126</v>
      </c>
      <c r="Y77" s="68">
        <f t="shared" si="41"/>
        <v>254715.63112099995</v>
      </c>
      <c r="Z77" s="69">
        <v>217091.52000000002</v>
      </c>
      <c r="AA77" s="66">
        <v>208447.592</v>
      </c>
      <c r="AB77" s="67">
        <v>30270.65</v>
      </c>
    </row>
    <row r="78" spans="1:28" ht="23.25" customHeight="1">
      <c r="A78" s="4">
        <f t="shared" si="24"/>
        <v>74</v>
      </c>
      <c r="B78" s="59" t="s">
        <v>76</v>
      </c>
      <c r="C78" s="7">
        <v>1328.1</v>
      </c>
      <c r="D78" s="36">
        <f t="shared" si="23"/>
        <v>8499.84</v>
      </c>
      <c r="E78" s="37">
        <f t="shared" si="25"/>
        <v>4490.3061</v>
      </c>
      <c r="F78" s="38">
        <v>31778.844999999998</v>
      </c>
      <c r="G78" s="38"/>
      <c r="H78" s="37">
        <f t="shared" si="26"/>
        <v>9142.10916</v>
      </c>
      <c r="I78" s="37">
        <f t="shared" si="27"/>
        <v>4202.9052599999995</v>
      </c>
      <c r="J78" s="38">
        <f t="shared" si="28"/>
        <v>174341.54634</v>
      </c>
      <c r="K78" s="37">
        <f t="shared" si="29"/>
        <v>94.42790999999998</v>
      </c>
      <c r="L78" s="37">
        <f t="shared" si="30"/>
        <v>180.88721999999999</v>
      </c>
      <c r="M78" s="37">
        <f t="shared" si="31"/>
        <v>1287.59295</v>
      </c>
      <c r="N78" s="37">
        <f t="shared" si="32"/>
        <v>561.7863</v>
      </c>
      <c r="O78" s="39"/>
      <c r="P78" s="40">
        <f t="shared" si="33"/>
        <v>2397.6189299999996</v>
      </c>
      <c r="Q78" s="40">
        <f t="shared" si="34"/>
        <v>26890.040699999998</v>
      </c>
      <c r="R78" s="40">
        <f t="shared" si="35"/>
        <v>141.44265</v>
      </c>
      <c r="S78" s="40">
        <f t="shared" si="36"/>
        <v>242.51106</v>
      </c>
      <c r="T78" s="40">
        <f t="shared" si="37"/>
        <v>52.021677000000004</v>
      </c>
      <c r="U78" s="40">
        <f t="shared" si="38"/>
        <v>37.253204999999994</v>
      </c>
      <c r="V78" s="41">
        <f t="shared" si="39"/>
        <v>1191.478353</v>
      </c>
      <c r="W78" s="41">
        <v>25999</v>
      </c>
      <c r="X78" s="40">
        <f t="shared" si="40"/>
        <v>662.748462</v>
      </c>
      <c r="Y78" s="68">
        <f t="shared" si="41"/>
        <v>292194.361277</v>
      </c>
      <c r="Z78" s="69">
        <v>218324.448</v>
      </c>
      <c r="AA78" s="66">
        <v>210642.26400000002</v>
      </c>
      <c r="AB78" s="67">
        <v>224220.89</v>
      </c>
    </row>
    <row r="79" spans="1:28" ht="23.25" customHeight="1">
      <c r="A79" s="4">
        <f t="shared" si="24"/>
        <v>75</v>
      </c>
      <c r="B79" s="59" t="s">
        <v>77</v>
      </c>
      <c r="C79" s="7">
        <v>1337.4</v>
      </c>
      <c r="D79" s="36">
        <f t="shared" si="23"/>
        <v>8559.36</v>
      </c>
      <c r="E79" s="37">
        <f t="shared" si="25"/>
        <v>4521.7494</v>
      </c>
      <c r="F79" s="38">
        <v>16277.423333333332</v>
      </c>
      <c r="G79" s="38"/>
      <c r="H79" s="37">
        <f t="shared" si="26"/>
        <v>9206.12664</v>
      </c>
      <c r="I79" s="37">
        <f t="shared" si="27"/>
        <v>4232.33604</v>
      </c>
      <c r="J79" s="38">
        <f t="shared" si="28"/>
        <v>175562.37036</v>
      </c>
      <c r="K79" s="37">
        <f t="shared" si="29"/>
        <v>95.08914</v>
      </c>
      <c r="L79" s="37">
        <f t="shared" si="30"/>
        <v>182.15388</v>
      </c>
      <c r="M79" s="37">
        <f t="shared" si="31"/>
        <v>1296.6093</v>
      </c>
      <c r="N79" s="37">
        <f t="shared" si="32"/>
        <v>565.7202</v>
      </c>
      <c r="O79" s="39"/>
      <c r="P79" s="40">
        <f t="shared" si="33"/>
        <v>2414.4082200000003</v>
      </c>
      <c r="Q79" s="40">
        <f t="shared" si="34"/>
        <v>27078.3378</v>
      </c>
      <c r="R79" s="40">
        <f t="shared" si="35"/>
        <v>142.4331</v>
      </c>
      <c r="S79" s="40">
        <f t="shared" si="36"/>
        <v>244.20924000000002</v>
      </c>
      <c r="T79" s="40">
        <f t="shared" si="37"/>
        <v>52.38595800000001</v>
      </c>
      <c r="U79" s="40">
        <f t="shared" si="38"/>
        <v>37.514070000000004</v>
      </c>
      <c r="V79" s="41">
        <f t="shared" si="39"/>
        <v>1199.821662</v>
      </c>
      <c r="W79" s="41">
        <v>10110.5</v>
      </c>
      <c r="X79" s="40">
        <f t="shared" si="40"/>
        <v>667.389348</v>
      </c>
      <c r="Y79" s="68">
        <f t="shared" si="41"/>
        <v>262445.93769133335</v>
      </c>
      <c r="Z79" s="69">
        <v>220395.384</v>
      </c>
      <c r="AA79" s="66">
        <v>209622.608</v>
      </c>
      <c r="AB79" s="67">
        <v>20708.38</v>
      </c>
    </row>
    <row r="80" spans="1:28" ht="23.25" customHeight="1">
      <c r="A80" s="4">
        <f t="shared" si="24"/>
        <v>76</v>
      </c>
      <c r="B80" s="59" t="s">
        <v>78</v>
      </c>
      <c r="C80" s="7">
        <v>1811.6</v>
      </c>
      <c r="D80" s="36">
        <f t="shared" si="23"/>
        <v>11594.24</v>
      </c>
      <c r="E80" s="37">
        <f t="shared" si="25"/>
        <v>6125.0196</v>
      </c>
      <c r="F80" s="38">
        <v>9826.948333333334</v>
      </c>
      <c r="G80" s="38"/>
      <c r="H80" s="37">
        <f t="shared" si="26"/>
        <v>12470.32976</v>
      </c>
      <c r="I80" s="37">
        <f t="shared" si="27"/>
        <v>5732.98936</v>
      </c>
      <c r="J80" s="38">
        <f t="shared" si="28"/>
        <v>237811.26823999998</v>
      </c>
      <c r="K80" s="37">
        <f t="shared" si="29"/>
        <v>128.80476</v>
      </c>
      <c r="L80" s="37">
        <f t="shared" si="30"/>
        <v>246.73991999999996</v>
      </c>
      <c r="M80" s="37">
        <f t="shared" si="31"/>
        <v>1756.3462</v>
      </c>
      <c r="N80" s="37">
        <f t="shared" si="32"/>
        <v>766.3068</v>
      </c>
      <c r="O80" s="39"/>
      <c r="P80" s="40">
        <f t="shared" si="33"/>
        <v>3270.4814799999995</v>
      </c>
      <c r="Q80" s="40">
        <f t="shared" si="34"/>
        <v>36679.4652</v>
      </c>
      <c r="R80" s="40">
        <f t="shared" si="35"/>
        <v>192.9354</v>
      </c>
      <c r="S80" s="40">
        <f t="shared" si="36"/>
        <v>330.79816</v>
      </c>
      <c r="T80" s="40">
        <f t="shared" si="37"/>
        <v>70.960372</v>
      </c>
      <c r="U80" s="40">
        <f t="shared" si="38"/>
        <v>50.81538</v>
      </c>
      <c r="V80" s="41">
        <f t="shared" si="39"/>
        <v>1625.2407079999998</v>
      </c>
      <c r="W80" s="41">
        <v>14883.24</v>
      </c>
      <c r="X80" s="40">
        <f t="shared" si="40"/>
        <v>904.024632</v>
      </c>
      <c r="Y80" s="68">
        <f t="shared" si="41"/>
        <v>344466.9543053333</v>
      </c>
      <c r="Z80" s="69">
        <v>297721.72000000003</v>
      </c>
      <c r="AA80" s="66">
        <v>301648.56</v>
      </c>
      <c r="AB80" s="67">
        <v>50451.85</v>
      </c>
    </row>
    <row r="81" spans="1:28" ht="23.25" customHeight="1">
      <c r="A81" s="4">
        <f t="shared" si="24"/>
        <v>77</v>
      </c>
      <c r="B81" s="59" t="s">
        <v>79</v>
      </c>
      <c r="C81" s="7">
        <v>1329.6</v>
      </c>
      <c r="D81" s="36">
        <f t="shared" si="23"/>
        <v>8509.44</v>
      </c>
      <c r="E81" s="37">
        <f t="shared" si="25"/>
        <v>4495.3776</v>
      </c>
      <c r="F81" s="38">
        <v>3254.3</v>
      </c>
      <c r="G81" s="38"/>
      <c r="H81" s="37">
        <f t="shared" si="26"/>
        <v>9152.43456</v>
      </c>
      <c r="I81" s="37">
        <f t="shared" si="27"/>
        <v>4207.65216</v>
      </c>
      <c r="J81" s="38">
        <f t="shared" si="28"/>
        <v>174538.45343999998</v>
      </c>
      <c r="K81" s="37">
        <f t="shared" si="29"/>
        <v>94.53455999999998</v>
      </c>
      <c r="L81" s="37">
        <f t="shared" si="30"/>
        <v>181.09151999999997</v>
      </c>
      <c r="M81" s="37">
        <f t="shared" si="31"/>
        <v>1289.0472</v>
      </c>
      <c r="N81" s="37">
        <f t="shared" si="32"/>
        <v>562.4208</v>
      </c>
      <c r="O81" s="39"/>
      <c r="P81" s="40">
        <f t="shared" si="33"/>
        <v>2400.3268799999996</v>
      </c>
      <c r="Q81" s="40">
        <f t="shared" si="34"/>
        <v>26920.4112</v>
      </c>
      <c r="R81" s="40">
        <f t="shared" si="35"/>
        <v>141.6024</v>
      </c>
      <c r="S81" s="40">
        <f t="shared" si="36"/>
        <v>242.78496</v>
      </c>
      <c r="T81" s="40">
        <f t="shared" si="37"/>
        <v>52.080432</v>
      </c>
      <c r="U81" s="40">
        <f t="shared" si="38"/>
        <v>37.29528</v>
      </c>
      <c r="V81" s="41">
        <f t="shared" si="39"/>
        <v>1192.824048</v>
      </c>
      <c r="W81" s="41">
        <v>1904</v>
      </c>
      <c r="X81" s="40">
        <f t="shared" si="40"/>
        <v>663.496992</v>
      </c>
      <c r="Y81" s="68">
        <f t="shared" si="41"/>
        <v>239839.57403199997</v>
      </c>
      <c r="Z81" s="69">
        <v>218472.336</v>
      </c>
      <c r="AA81" s="66">
        <v>206076.88</v>
      </c>
      <c r="AB81" s="67">
        <v>99828.46</v>
      </c>
    </row>
    <row r="82" spans="1:28" s="1" customFormat="1" ht="23.25" customHeight="1">
      <c r="A82" s="6">
        <f t="shared" si="24"/>
        <v>78</v>
      </c>
      <c r="B82" s="59" t="s">
        <v>80</v>
      </c>
      <c r="C82" s="7">
        <v>570.6</v>
      </c>
      <c r="D82" s="42">
        <v>0</v>
      </c>
      <c r="E82" s="38">
        <f t="shared" si="25"/>
        <v>1929.1986</v>
      </c>
      <c r="F82" s="38">
        <v>0</v>
      </c>
      <c r="G82" s="38"/>
      <c r="H82" s="38">
        <f t="shared" si="26"/>
        <v>3927.78216</v>
      </c>
      <c r="I82" s="38">
        <f t="shared" si="27"/>
        <v>1805.7207600000002</v>
      </c>
      <c r="J82" s="38">
        <f t="shared" si="28"/>
        <v>74903.46084</v>
      </c>
      <c r="K82" s="38">
        <f t="shared" si="29"/>
        <v>40.56966</v>
      </c>
      <c r="L82" s="38">
        <f t="shared" si="30"/>
        <v>77.71571999999999</v>
      </c>
      <c r="M82" s="38">
        <f t="shared" si="31"/>
        <v>553.1967000000001</v>
      </c>
      <c r="N82" s="38">
        <f t="shared" si="32"/>
        <v>241.3638</v>
      </c>
      <c r="O82" s="39"/>
      <c r="P82" s="39">
        <f t="shared" si="33"/>
        <v>1030.10418</v>
      </c>
      <c r="Q82" s="39">
        <f t="shared" si="34"/>
        <v>11552.9382</v>
      </c>
      <c r="R82" s="39">
        <f t="shared" si="35"/>
        <v>60.7689</v>
      </c>
      <c r="S82" s="39">
        <f t="shared" si="36"/>
        <v>104.19156000000001</v>
      </c>
      <c r="T82" s="39">
        <f t="shared" si="37"/>
        <v>22.350402000000003</v>
      </c>
      <c r="U82" s="39">
        <f t="shared" si="38"/>
        <v>16.00533</v>
      </c>
      <c r="V82" s="41">
        <f t="shared" si="39"/>
        <v>511.902378</v>
      </c>
      <c r="W82" s="41">
        <v>9390</v>
      </c>
      <c r="X82" s="39">
        <f t="shared" si="40"/>
        <v>284.740812</v>
      </c>
      <c r="Y82" s="70">
        <f t="shared" si="41"/>
        <v>106452.010002</v>
      </c>
      <c r="Z82" s="69">
        <v>74208.92</v>
      </c>
      <c r="AA82" s="71">
        <f>106276.16*0.8</f>
        <v>85020.92800000001</v>
      </c>
      <c r="AB82" s="67">
        <v>30387.67</v>
      </c>
    </row>
    <row r="83" spans="1:28" ht="23.25" customHeight="1">
      <c r="A83" s="4">
        <f t="shared" si="24"/>
        <v>79</v>
      </c>
      <c r="B83" s="59" t="s">
        <v>81</v>
      </c>
      <c r="C83" s="8">
        <v>3456</v>
      </c>
      <c r="D83" s="36">
        <f>C83*6.4</f>
        <v>22118.4</v>
      </c>
      <c r="E83" s="37">
        <f t="shared" si="25"/>
        <v>11684.735999999999</v>
      </c>
      <c r="F83" s="38">
        <v>6645.87</v>
      </c>
      <c r="G83" s="38"/>
      <c r="H83" s="37">
        <f t="shared" si="26"/>
        <v>23789.7216</v>
      </c>
      <c r="I83" s="37">
        <f t="shared" si="27"/>
        <v>10936.8576</v>
      </c>
      <c r="J83" s="38">
        <f t="shared" si="28"/>
        <v>453673.9584</v>
      </c>
      <c r="K83" s="37">
        <f t="shared" si="29"/>
        <v>245.7216</v>
      </c>
      <c r="L83" s="37">
        <f t="shared" si="30"/>
        <v>470.70719999999994</v>
      </c>
      <c r="M83" s="37">
        <f t="shared" si="31"/>
        <v>3350.592</v>
      </c>
      <c r="N83" s="37">
        <f t="shared" si="32"/>
        <v>1461.888</v>
      </c>
      <c r="O83" s="39"/>
      <c r="P83" s="40">
        <f t="shared" si="33"/>
        <v>6239.1168</v>
      </c>
      <c r="Q83" s="40">
        <f t="shared" si="34"/>
        <v>69973.632</v>
      </c>
      <c r="R83" s="40">
        <f t="shared" si="35"/>
        <v>368.06399999999996</v>
      </c>
      <c r="S83" s="40">
        <f t="shared" si="36"/>
        <v>631.0656</v>
      </c>
      <c r="T83" s="40">
        <f t="shared" si="37"/>
        <v>135.37152</v>
      </c>
      <c r="U83" s="40">
        <f t="shared" si="38"/>
        <v>96.9408</v>
      </c>
      <c r="V83" s="41">
        <f t="shared" si="39"/>
        <v>3100.48128</v>
      </c>
      <c r="W83" s="41">
        <v>40867</v>
      </c>
      <c r="X83" s="40">
        <f t="shared" si="40"/>
        <v>1724.61312</v>
      </c>
      <c r="Y83" s="68">
        <f t="shared" si="41"/>
        <v>657514.7375200001</v>
      </c>
      <c r="Z83" s="69">
        <v>632535.072</v>
      </c>
      <c r="AA83" s="71">
        <v>639565.6400000001</v>
      </c>
      <c r="AB83" s="67">
        <v>70534.5</v>
      </c>
    </row>
    <row r="84" spans="1:28" ht="23.25" customHeight="1">
      <c r="A84" s="4">
        <f t="shared" si="24"/>
        <v>80</v>
      </c>
      <c r="B84" s="59" t="s">
        <v>82</v>
      </c>
      <c r="C84" s="7">
        <v>1111.2</v>
      </c>
      <c r="D84" s="36">
        <f aca="true" t="shared" si="42" ref="D84:D96">C84*6.4</f>
        <v>7111.68</v>
      </c>
      <c r="E84" s="37">
        <f t="shared" si="25"/>
        <v>3756.9672</v>
      </c>
      <c r="F84" s="38">
        <v>0</v>
      </c>
      <c r="G84" s="38"/>
      <c r="H84" s="37">
        <f t="shared" si="26"/>
        <v>7649.056320000001</v>
      </c>
      <c r="I84" s="37">
        <f t="shared" si="27"/>
        <v>3516.50352</v>
      </c>
      <c r="J84" s="38">
        <f t="shared" si="28"/>
        <v>145868.77968</v>
      </c>
      <c r="K84" s="37">
        <f t="shared" si="29"/>
        <v>79.00632</v>
      </c>
      <c r="L84" s="37">
        <f t="shared" si="30"/>
        <v>151.34544</v>
      </c>
      <c r="M84" s="37">
        <f t="shared" si="31"/>
        <v>1077.3084000000001</v>
      </c>
      <c r="N84" s="37">
        <f t="shared" si="32"/>
        <v>470.0376</v>
      </c>
      <c r="O84" s="39"/>
      <c r="P84" s="40">
        <f t="shared" si="33"/>
        <v>2006.04936</v>
      </c>
      <c r="Q84" s="40">
        <f t="shared" si="34"/>
        <v>22498.4664</v>
      </c>
      <c r="R84" s="40">
        <f t="shared" si="35"/>
        <v>118.3428</v>
      </c>
      <c r="S84" s="40">
        <f t="shared" si="36"/>
        <v>202.90512</v>
      </c>
      <c r="T84" s="40">
        <f t="shared" si="37"/>
        <v>43.525704000000005</v>
      </c>
      <c r="U84" s="40">
        <f t="shared" si="38"/>
        <v>31.169159999999998</v>
      </c>
      <c r="V84" s="41">
        <f t="shared" si="39"/>
        <v>996.890856</v>
      </c>
      <c r="W84" s="41">
        <v>219578</v>
      </c>
      <c r="X84" s="40">
        <f t="shared" si="40"/>
        <v>554.511024</v>
      </c>
      <c r="Y84" s="68">
        <f t="shared" si="41"/>
        <v>415710.54490400007</v>
      </c>
      <c r="Z84" s="69">
        <v>181438.272</v>
      </c>
      <c r="AA84" s="71">
        <f>219745.63*0.8</f>
        <v>175796.50400000002</v>
      </c>
      <c r="AB84" s="67">
        <v>103269.59</v>
      </c>
    </row>
    <row r="85" spans="1:28" ht="23.25" customHeight="1">
      <c r="A85" s="4">
        <f t="shared" si="24"/>
        <v>81</v>
      </c>
      <c r="B85" s="59" t="s">
        <v>83</v>
      </c>
      <c r="C85" s="7">
        <v>252.9</v>
      </c>
      <c r="D85" s="36">
        <f t="shared" si="42"/>
        <v>1618.5600000000002</v>
      </c>
      <c r="E85" s="37">
        <f t="shared" si="25"/>
        <v>855.0549</v>
      </c>
      <c r="F85" s="38">
        <v>0</v>
      </c>
      <c r="G85" s="38"/>
      <c r="H85" s="37">
        <f t="shared" si="26"/>
        <v>1740.86244</v>
      </c>
      <c r="I85" s="37">
        <f t="shared" si="27"/>
        <v>800.32734</v>
      </c>
      <c r="J85" s="38">
        <f t="shared" si="28"/>
        <v>33198.53706</v>
      </c>
      <c r="K85" s="37">
        <f t="shared" si="29"/>
        <v>17.981189999999998</v>
      </c>
      <c r="L85" s="37">
        <f t="shared" si="30"/>
        <v>34.44498</v>
      </c>
      <c r="M85" s="37">
        <f t="shared" si="31"/>
        <v>245.18655</v>
      </c>
      <c r="N85" s="37">
        <f t="shared" si="32"/>
        <v>106.9767</v>
      </c>
      <c r="O85" s="39"/>
      <c r="P85" s="40">
        <f t="shared" si="33"/>
        <v>456.56037</v>
      </c>
      <c r="Q85" s="40">
        <f t="shared" si="34"/>
        <v>5120.4663</v>
      </c>
      <c r="R85" s="40">
        <f t="shared" si="35"/>
        <v>26.93385</v>
      </c>
      <c r="S85" s="40">
        <f t="shared" si="36"/>
        <v>46.17954</v>
      </c>
      <c r="T85" s="40">
        <f t="shared" si="37"/>
        <v>9.906093</v>
      </c>
      <c r="U85" s="40">
        <f t="shared" si="38"/>
        <v>7.093845</v>
      </c>
      <c r="V85" s="41">
        <f t="shared" si="39"/>
        <v>226.884177</v>
      </c>
      <c r="W85" s="41"/>
      <c r="X85" s="40">
        <f t="shared" si="40"/>
        <v>126.20215800000001</v>
      </c>
      <c r="Y85" s="68">
        <f t="shared" si="41"/>
        <v>44638.157493000006</v>
      </c>
      <c r="Z85" s="69">
        <v>33020.856</v>
      </c>
      <c r="AA85" s="71">
        <f>41272.55*0.8</f>
        <v>33018.04</v>
      </c>
      <c r="AB85" s="67">
        <v>0</v>
      </c>
    </row>
    <row r="86" spans="1:28" ht="23.25" customHeight="1">
      <c r="A86" s="4">
        <f t="shared" si="24"/>
        <v>82</v>
      </c>
      <c r="B86" s="59" t="s">
        <v>84</v>
      </c>
      <c r="C86" s="7">
        <v>623.8</v>
      </c>
      <c r="D86" s="36">
        <f t="shared" si="42"/>
        <v>3992.3199999999997</v>
      </c>
      <c r="E86" s="37">
        <f t="shared" si="25"/>
        <v>2109.0678</v>
      </c>
      <c r="F86" s="38">
        <v>6380.81</v>
      </c>
      <c r="G86" s="38"/>
      <c r="H86" s="37">
        <f t="shared" si="26"/>
        <v>4293.98968</v>
      </c>
      <c r="I86" s="37">
        <f t="shared" si="27"/>
        <v>1974.07748</v>
      </c>
      <c r="J86" s="38">
        <f t="shared" si="28"/>
        <v>81887.09932</v>
      </c>
      <c r="K86" s="37">
        <f t="shared" si="29"/>
        <v>44.35218</v>
      </c>
      <c r="L86" s="37">
        <f t="shared" si="30"/>
        <v>84.96155999999999</v>
      </c>
      <c r="M86" s="37">
        <f t="shared" si="31"/>
        <v>604.7741</v>
      </c>
      <c r="N86" s="37">
        <f t="shared" si="32"/>
        <v>263.8674</v>
      </c>
      <c r="O86" s="39"/>
      <c r="P86" s="40">
        <f t="shared" si="33"/>
        <v>1126.1461399999998</v>
      </c>
      <c r="Q86" s="40">
        <f t="shared" si="34"/>
        <v>12630.078599999999</v>
      </c>
      <c r="R86" s="40">
        <f t="shared" si="35"/>
        <v>66.43469999999999</v>
      </c>
      <c r="S86" s="40">
        <f t="shared" si="36"/>
        <v>113.90588</v>
      </c>
      <c r="T86" s="40">
        <f t="shared" si="37"/>
        <v>24.434246</v>
      </c>
      <c r="U86" s="40">
        <f t="shared" si="38"/>
        <v>17.49759</v>
      </c>
      <c r="V86" s="41">
        <f t="shared" si="39"/>
        <v>559.629694</v>
      </c>
      <c r="W86" s="41"/>
      <c r="X86" s="40">
        <f t="shared" si="40"/>
        <v>311.288676</v>
      </c>
      <c r="Y86" s="68">
        <f t="shared" si="41"/>
        <v>116484.73504599999</v>
      </c>
      <c r="Z86" s="69">
        <v>102521.448</v>
      </c>
      <c r="AA86" s="71">
        <f>110875.04*0.8</f>
        <v>88700.032</v>
      </c>
      <c r="AB86" s="67">
        <v>188060.74</v>
      </c>
    </row>
    <row r="87" spans="1:28" ht="23.25" customHeight="1">
      <c r="A87" s="4">
        <f t="shared" si="24"/>
        <v>83</v>
      </c>
      <c r="B87" s="59" t="s">
        <v>85</v>
      </c>
      <c r="C87" s="7">
        <v>249.6</v>
      </c>
      <c r="D87" s="36">
        <f t="shared" si="42"/>
        <v>1597.44</v>
      </c>
      <c r="E87" s="37">
        <f t="shared" si="25"/>
        <v>843.8975999999999</v>
      </c>
      <c r="F87" s="38">
        <v>0</v>
      </c>
      <c r="G87" s="38"/>
      <c r="H87" s="37">
        <f t="shared" si="26"/>
        <v>1718.1465600000001</v>
      </c>
      <c r="I87" s="37">
        <f t="shared" si="27"/>
        <v>789.88416</v>
      </c>
      <c r="J87" s="38">
        <f t="shared" si="28"/>
        <v>32765.34144</v>
      </c>
      <c r="K87" s="37">
        <f t="shared" si="29"/>
        <v>17.74656</v>
      </c>
      <c r="L87" s="37">
        <f t="shared" si="30"/>
        <v>33.99552</v>
      </c>
      <c r="M87" s="37">
        <f t="shared" si="31"/>
        <v>241.9872</v>
      </c>
      <c r="N87" s="37">
        <f t="shared" si="32"/>
        <v>105.5808</v>
      </c>
      <c r="O87" s="39"/>
      <c r="P87" s="40">
        <f t="shared" si="33"/>
        <v>450.60287999999997</v>
      </c>
      <c r="Q87" s="40">
        <f t="shared" si="34"/>
        <v>5053.6512</v>
      </c>
      <c r="R87" s="40">
        <f t="shared" si="35"/>
        <v>26.5824</v>
      </c>
      <c r="S87" s="40">
        <f t="shared" si="36"/>
        <v>45.57696</v>
      </c>
      <c r="T87" s="40">
        <f t="shared" si="37"/>
        <v>9.776832</v>
      </c>
      <c r="U87" s="40">
        <f t="shared" si="38"/>
        <v>7.0012799999999995</v>
      </c>
      <c r="V87" s="41">
        <f t="shared" si="39"/>
        <v>223.923648</v>
      </c>
      <c r="W87" s="41"/>
      <c r="X87" s="40">
        <f t="shared" si="40"/>
        <v>124.555392</v>
      </c>
      <c r="Y87" s="68">
        <f t="shared" si="41"/>
        <v>44055.690432</v>
      </c>
      <c r="Z87" s="69">
        <v>32258.376000000004</v>
      </c>
      <c r="AA87" s="71">
        <f>44008.39*0.8</f>
        <v>35206.712</v>
      </c>
      <c r="AB87" s="67">
        <v>1111.11</v>
      </c>
    </row>
    <row r="88" spans="1:28" ht="23.25" customHeight="1">
      <c r="A88" s="4">
        <f t="shared" si="24"/>
        <v>84</v>
      </c>
      <c r="B88" s="59" t="s">
        <v>86</v>
      </c>
      <c r="C88" s="7">
        <v>2684.6</v>
      </c>
      <c r="D88" s="36">
        <f t="shared" si="42"/>
        <v>17181.44</v>
      </c>
      <c r="E88" s="37">
        <f t="shared" si="25"/>
        <v>9076.632599999999</v>
      </c>
      <c r="F88" s="38">
        <v>11852.52</v>
      </c>
      <c r="G88" s="38"/>
      <c r="H88" s="37">
        <f t="shared" si="26"/>
        <v>18479.71256</v>
      </c>
      <c r="I88" s="37">
        <f t="shared" si="27"/>
        <v>8495.685159999999</v>
      </c>
      <c r="J88" s="38">
        <f t="shared" si="28"/>
        <v>352411.20044</v>
      </c>
      <c r="K88" s="37">
        <f t="shared" si="29"/>
        <v>190.87506</v>
      </c>
      <c r="L88" s="37">
        <f t="shared" si="30"/>
        <v>365.64251999999993</v>
      </c>
      <c r="M88" s="37">
        <f t="shared" si="31"/>
        <v>2602.7197</v>
      </c>
      <c r="N88" s="37">
        <f t="shared" si="32"/>
        <v>1135.5857999999998</v>
      </c>
      <c r="O88" s="39"/>
      <c r="P88" s="40">
        <f t="shared" si="33"/>
        <v>4846.508379999999</v>
      </c>
      <c r="Q88" s="40">
        <f t="shared" si="34"/>
        <v>54355.0962</v>
      </c>
      <c r="R88" s="40">
        <f t="shared" si="35"/>
        <v>285.9099</v>
      </c>
      <c r="S88" s="40">
        <f t="shared" si="36"/>
        <v>490.20796</v>
      </c>
      <c r="T88" s="40">
        <f t="shared" si="37"/>
        <v>105.155782</v>
      </c>
      <c r="U88" s="40">
        <f t="shared" si="38"/>
        <v>75.30302999999999</v>
      </c>
      <c r="V88" s="41">
        <f t="shared" si="39"/>
        <v>2408.4351979999997</v>
      </c>
      <c r="W88" s="41">
        <v>18767</v>
      </c>
      <c r="X88" s="40">
        <f t="shared" si="40"/>
        <v>1339.669092</v>
      </c>
      <c r="Y88" s="68">
        <f t="shared" si="41"/>
        <v>504465.29938200006</v>
      </c>
      <c r="Z88" s="69">
        <v>496459.65599999996</v>
      </c>
      <c r="AA88" s="66">
        <v>480140.80000000005</v>
      </c>
      <c r="AB88" s="67">
        <v>78534.56</v>
      </c>
    </row>
    <row r="89" spans="1:28" ht="23.25" customHeight="1">
      <c r="A89" s="4">
        <f t="shared" si="24"/>
        <v>85</v>
      </c>
      <c r="B89" s="59" t="s">
        <v>87</v>
      </c>
      <c r="C89" s="7">
        <v>386.3</v>
      </c>
      <c r="D89" s="36">
        <f t="shared" si="42"/>
        <v>2472.32</v>
      </c>
      <c r="E89" s="37">
        <f t="shared" si="25"/>
        <v>1306.0802999999999</v>
      </c>
      <c r="F89" s="38">
        <v>11862.925</v>
      </c>
      <c r="G89" s="38"/>
      <c r="H89" s="37">
        <f t="shared" si="26"/>
        <v>2659.13468</v>
      </c>
      <c r="I89" s="37">
        <f t="shared" si="27"/>
        <v>1222.4849800000002</v>
      </c>
      <c r="J89" s="38">
        <f t="shared" si="28"/>
        <v>50710.141820000004</v>
      </c>
      <c r="K89" s="37">
        <f t="shared" si="29"/>
        <v>27.46593</v>
      </c>
      <c r="L89" s="37">
        <f t="shared" si="30"/>
        <v>52.614059999999995</v>
      </c>
      <c r="M89" s="37">
        <f t="shared" si="31"/>
        <v>374.51785</v>
      </c>
      <c r="N89" s="37">
        <f t="shared" si="32"/>
        <v>163.4049</v>
      </c>
      <c r="O89" s="39"/>
      <c r="P89" s="40">
        <f t="shared" si="33"/>
        <v>697.38739</v>
      </c>
      <c r="Q89" s="40">
        <f t="shared" si="34"/>
        <v>7821.4161</v>
      </c>
      <c r="R89" s="40">
        <f t="shared" si="35"/>
        <v>41.140950000000004</v>
      </c>
      <c r="S89" s="40">
        <f t="shared" si="36"/>
        <v>70.53838</v>
      </c>
      <c r="T89" s="40">
        <f t="shared" si="37"/>
        <v>15.131371000000001</v>
      </c>
      <c r="U89" s="40">
        <f t="shared" si="38"/>
        <v>10.835715</v>
      </c>
      <c r="V89" s="41">
        <f t="shared" si="39"/>
        <v>346.561319</v>
      </c>
      <c r="W89" s="41">
        <v>4020</v>
      </c>
      <c r="X89" s="40">
        <f t="shared" si="40"/>
        <v>192.77142600000002</v>
      </c>
      <c r="Y89" s="68">
        <f t="shared" si="41"/>
        <v>84066.87217100001</v>
      </c>
      <c r="Z89" s="69">
        <v>31763.232000000004</v>
      </c>
      <c r="AA89" s="66">
        <v>31650.688000000002</v>
      </c>
      <c r="AB89" s="67">
        <v>23847.84</v>
      </c>
    </row>
    <row r="90" spans="1:28" ht="23.25" customHeight="1">
      <c r="A90" s="4">
        <f t="shared" si="24"/>
        <v>86</v>
      </c>
      <c r="B90" s="59" t="s">
        <v>88</v>
      </c>
      <c r="C90" s="7">
        <v>2684.4</v>
      </c>
      <c r="D90" s="36">
        <f t="shared" si="42"/>
        <v>17180.16</v>
      </c>
      <c r="E90" s="37">
        <f t="shared" si="25"/>
        <v>9075.9564</v>
      </c>
      <c r="F90" s="38">
        <v>4221.8</v>
      </c>
      <c r="G90" s="38"/>
      <c r="H90" s="37">
        <f t="shared" si="26"/>
        <v>18478.335840000003</v>
      </c>
      <c r="I90" s="37">
        <f t="shared" si="27"/>
        <v>8495.05224</v>
      </c>
      <c r="J90" s="38">
        <f t="shared" si="28"/>
        <v>352384.94616</v>
      </c>
      <c r="K90" s="37">
        <f t="shared" si="29"/>
        <v>190.86084</v>
      </c>
      <c r="L90" s="37">
        <f t="shared" si="30"/>
        <v>365.61528</v>
      </c>
      <c r="M90" s="37">
        <f t="shared" si="31"/>
        <v>2602.5258000000003</v>
      </c>
      <c r="N90" s="37">
        <f t="shared" si="32"/>
        <v>1135.5012</v>
      </c>
      <c r="O90" s="39"/>
      <c r="P90" s="40">
        <f t="shared" si="33"/>
        <v>4846.14732</v>
      </c>
      <c r="Q90" s="40">
        <f t="shared" si="34"/>
        <v>54351.046800000004</v>
      </c>
      <c r="R90" s="40">
        <f t="shared" si="35"/>
        <v>285.8886</v>
      </c>
      <c r="S90" s="40">
        <f t="shared" si="36"/>
        <v>490.1714400000001</v>
      </c>
      <c r="T90" s="40">
        <f t="shared" si="37"/>
        <v>105.14794800000001</v>
      </c>
      <c r="U90" s="40">
        <f t="shared" si="38"/>
        <v>75.29742</v>
      </c>
      <c r="V90" s="41">
        <f t="shared" si="39"/>
        <v>2408.255772</v>
      </c>
      <c r="W90" s="41">
        <v>23886.44</v>
      </c>
      <c r="X90" s="40">
        <f t="shared" si="40"/>
        <v>1339.5692880000001</v>
      </c>
      <c r="Y90" s="68">
        <f t="shared" si="41"/>
        <v>501918.71834799997</v>
      </c>
      <c r="Z90" s="69">
        <v>496978.128</v>
      </c>
      <c r="AA90" s="66">
        <v>496355.176</v>
      </c>
      <c r="AB90" s="67">
        <v>131267.72</v>
      </c>
    </row>
    <row r="91" spans="1:28" ht="23.25" customHeight="1">
      <c r="A91" s="4">
        <f t="shared" si="24"/>
        <v>87</v>
      </c>
      <c r="B91" s="59" t="s">
        <v>89</v>
      </c>
      <c r="C91" s="7">
        <v>624.8</v>
      </c>
      <c r="D91" s="36">
        <f t="shared" si="42"/>
        <v>3998.72</v>
      </c>
      <c r="E91" s="37">
        <f t="shared" si="25"/>
        <v>2112.4487999999997</v>
      </c>
      <c r="F91" s="38">
        <v>2455.421666666667</v>
      </c>
      <c r="G91" s="38"/>
      <c r="H91" s="37">
        <f t="shared" si="26"/>
        <v>4300.87328</v>
      </c>
      <c r="I91" s="37">
        <f t="shared" si="27"/>
        <v>1977.24208</v>
      </c>
      <c r="J91" s="38">
        <f t="shared" si="28"/>
        <v>82018.37071999999</v>
      </c>
      <c r="K91" s="37">
        <f t="shared" si="29"/>
        <v>44.42327999999999</v>
      </c>
      <c r="L91" s="37">
        <f t="shared" si="30"/>
        <v>85.09775999999998</v>
      </c>
      <c r="M91" s="37">
        <f t="shared" si="31"/>
        <v>605.7436</v>
      </c>
      <c r="N91" s="37">
        <f t="shared" si="32"/>
        <v>264.2904</v>
      </c>
      <c r="O91" s="39"/>
      <c r="P91" s="40">
        <f t="shared" si="33"/>
        <v>1127.9514399999998</v>
      </c>
      <c r="Q91" s="40">
        <f t="shared" si="34"/>
        <v>12650.325599999998</v>
      </c>
      <c r="R91" s="40">
        <f t="shared" si="35"/>
        <v>66.54119999999999</v>
      </c>
      <c r="S91" s="40">
        <f t="shared" si="36"/>
        <v>114.08848</v>
      </c>
      <c r="T91" s="40">
        <f t="shared" si="37"/>
        <v>24.473416</v>
      </c>
      <c r="U91" s="40">
        <f t="shared" si="38"/>
        <v>17.52564</v>
      </c>
      <c r="V91" s="41">
        <f t="shared" si="39"/>
        <v>560.5268239999999</v>
      </c>
      <c r="W91" s="41">
        <v>8648</v>
      </c>
      <c r="X91" s="40">
        <f t="shared" si="40"/>
        <v>311.787696</v>
      </c>
      <c r="Y91" s="68">
        <f t="shared" si="41"/>
        <v>121383.85188266666</v>
      </c>
      <c r="Z91" s="69">
        <v>113920.93600000002</v>
      </c>
      <c r="AA91" s="66">
        <v>109937.44</v>
      </c>
      <c r="AB91" s="67">
        <v>75840.72</v>
      </c>
    </row>
    <row r="92" spans="1:28" ht="23.25" customHeight="1">
      <c r="A92" s="4">
        <f t="shared" si="24"/>
        <v>88</v>
      </c>
      <c r="B92" s="59" t="s">
        <v>90</v>
      </c>
      <c r="C92" s="7">
        <v>716.4</v>
      </c>
      <c r="D92" s="36">
        <f t="shared" si="42"/>
        <v>4584.96</v>
      </c>
      <c r="E92" s="37">
        <f t="shared" si="25"/>
        <v>2422.1483999999996</v>
      </c>
      <c r="F92" s="38">
        <v>6776.85</v>
      </c>
      <c r="G92" s="38"/>
      <c r="H92" s="37">
        <f t="shared" si="26"/>
        <v>4931.41104</v>
      </c>
      <c r="I92" s="37">
        <f t="shared" si="27"/>
        <v>2267.11944</v>
      </c>
      <c r="J92" s="38">
        <f t="shared" si="28"/>
        <v>94042.83095999999</v>
      </c>
      <c r="K92" s="37">
        <f t="shared" si="29"/>
        <v>50.93604</v>
      </c>
      <c r="L92" s="37">
        <f t="shared" si="30"/>
        <v>97.57367999999998</v>
      </c>
      <c r="M92" s="37">
        <f t="shared" si="31"/>
        <v>694.5498</v>
      </c>
      <c r="N92" s="37">
        <f t="shared" si="32"/>
        <v>303.0372</v>
      </c>
      <c r="O92" s="39"/>
      <c r="P92" s="40">
        <f t="shared" si="33"/>
        <v>1293.31692</v>
      </c>
      <c r="Q92" s="40">
        <f t="shared" si="34"/>
        <v>14504.950799999999</v>
      </c>
      <c r="R92" s="40">
        <f t="shared" si="35"/>
        <v>76.2966</v>
      </c>
      <c r="S92" s="40">
        <f t="shared" si="36"/>
        <v>130.81464</v>
      </c>
      <c r="T92" s="40">
        <f t="shared" si="37"/>
        <v>28.061388</v>
      </c>
      <c r="U92" s="40">
        <f t="shared" si="38"/>
        <v>20.095019999999998</v>
      </c>
      <c r="V92" s="41">
        <f t="shared" si="39"/>
        <v>642.703932</v>
      </c>
      <c r="W92" s="41">
        <v>12084.54</v>
      </c>
      <c r="X92" s="40">
        <f t="shared" si="40"/>
        <v>357.497928</v>
      </c>
      <c r="Y92" s="68">
        <f t="shared" si="41"/>
        <v>145309.693788</v>
      </c>
      <c r="Z92" s="69">
        <v>130476.456</v>
      </c>
      <c r="AA92" s="66">
        <v>129235.52</v>
      </c>
      <c r="AB92" s="67">
        <v>40235.53</v>
      </c>
    </row>
    <row r="93" spans="1:28" ht="23.25" customHeight="1">
      <c r="A93" s="4">
        <f t="shared" si="24"/>
        <v>89</v>
      </c>
      <c r="B93" s="59" t="s">
        <v>91</v>
      </c>
      <c r="C93" s="7">
        <v>747.1</v>
      </c>
      <c r="D93" s="36">
        <f t="shared" si="42"/>
        <v>4781.4400000000005</v>
      </c>
      <c r="E93" s="37">
        <f t="shared" si="25"/>
        <v>2525.9451</v>
      </c>
      <c r="F93" s="38">
        <v>0</v>
      </c>
      <c r="G93" s="38"/>
      <c r="H93" s="37">
        <f t="shared" si="26"/>
        <v>5142.7375600000005</v>
      </c>
      <c r="I93" s="37">
        <f t="shared" si="27"/>
        <v>2364.27266</v>
      </c>
      <c r="J93" s="38">
        <f t="shared" si="28"/>
        <v>98072.86294</v>
      </c>
      <c r="K93" s="37">
        <f t="shared" si="29"/>
        <v>53.118809999999996</v>
      </c>
      <c r="L93" s="37">
        <f t="shared" si="30"/>
        <v>101.75501999999999</v>
      </c>
      <c r="M93" s="37">
        <f t="shared" si="31"/>
        <v>724.31345</v>
      </c>
      <c r="N93" s="37">
        <f t="shared" si="32"/>
        <v>316.0233</v>
      </c>
      <c r="O93" s="39"/>
      <c r="P93" s="40">
        <f t="shared" si="33"/>
        <v>1348.73963</v>
      </c>
      <c r="Q93" s="40">
        <f t="shared" si="34"/>
        <v>15126.5337</v>
      </c>
      <c r="R93" s="40">
        <f t="shared" si="35"/>
        <v>79.56615000000001</v>
      </c>
      <c r="S93" s="40">
        <f t="shared" si="36"/>
        <v>136.42046000000002</v>
      </c>
      <c r="T93" s="40">
        <f t="shared" si="37"/>
        <v>29.263907000000003</v>
      </c>
      <c r="U93" s="40">
        <f t="shared" si="38"/>
        <v>20.956155</v>
      </c>
      <c r="V93" s="41">
        <f t="shared" si="39"/>
        <v>670.245823</v>
      </c>
      <c r="W93" s="41">
        <v>6736.36</v>
      </c>
      <c r="X93" s="40">
        <f t="shared" si="40"/>
        <v>372.81784200000004</v>
      </c>
      <c r="Y93" s="68">
        <f t="shared" si="41"/>
        <v>138603.37250700002</v>
      </c>
      <c r="Z93" s="69">
        <v>136219.95200000002</v>
      </c>
      <c r="AA93" s="66">
        <v>116283.368</v>
      </c>
      <c r="AB93" s="67">
        <v>59124.09</v>
      </c>
    </row>
    <row r="94" spans="1:28" ht="23.25" customHeight="1">
      <c r="A94" s="4">
        <f t="shared" si="24"/>
        <v>90</v>
      </c>
      <c r="B94" s="59" t="s">
        <v>92</v>
      </c>
      <c r="C94" s="7">
        <v>2689.8</v>
      </c>
      <c r="D94" s="36">
        <f t="shared" si="42"/>
        <v>17214.72</v>
      </c>
      <c r="E94" s="37">
        <f t="shared" si="25"/>
        <v>9094.2138</v>
      </c>
      <c r="F94" s="38">
        <v>17843.753333333334</v>
      </c>
      <c r="G94" s="38"/>
      <c r="H94" s="37">
        <f t="shared" si="26"/>
        <v>18515.50728</v>
      </c>
      <c r="I94" s="37">
        <f t="shared" si="27"/>
        <v>8512.141080000001</v>
      </c>
      <c r="J94" s="38">
        <f t="shared" si="28"/>
        <v>353093.81172</v>
      </c>
      <c r="K94" s="37">
        <f t="shared" si="29"/>
        <v>191.24478</v>
      </c>
      <c r="L94" s="37">
        <f t="shared" si="30"/>
        <v>366.35076</v>
      </c>
      <c r="M94" s="37">
        <f t="shared" si="31"/>
        <v>2607.7611</v>
      </c>
      <c r="N94" s="37">
        <f t="shared" si="32"/>
        <v>1137.7854</v>
      </c>
      <c r="O94" s="39"/>
      <c r="P94" s="40">
        <f t="shared" si="33"/>
        <v>4855.89594</v>
      </c>
      <c r="Q94" s="40">
        <f t="shared" si="34"/>
        <v>54460.380600000004</v>
      </c>
      <c r="R94" s="40">
        <f t="shared" si="35"/>
        <v>286.4637</v>
      </c>
      <c r="S94" s="40">
        <f t="shared" si="36"/>
        <v>491.1574800000001</v>
      </c>
      <c r="T94" s="40">
        <f t="shared" si="37"/>
        <v>105.35946600000001</v>
      </c>
      <c r="U94" s="40">
        <f t="shared" si="38"/>
        <v>75.44889</v>
      </c>
      <c r="V94" s="41">
        <f t="shared" si="39"/>
        <v>2413.100274</v>
      </c>
      <c r="W94" s="41">
        <v>10835</v>
      </c>
      <c r="X94" s="40">
        <f t="shared" si="40"/>
        <v>1342.2639960000001</v>
      </c>
      <c r="Y94" s="68">
        <f t="shared" si="41"/>
        <v>503442.3595993334</v>
      </c>
      <c r="Z94" s="69">
        <v>452758.8400000001</v>
      </c>
      <c r="AA94" s="66">
        <v>434845.32000000007</v>
      </c>
      <c r="AB94" s="67">
        <v>59555.73</v>
      </c>
    </row>
    <row r="95" spans="1:28" ht="23.25" customHeight="1">
      <c r="A95" s="4">
        <f t="shared" si="24"/>
        <v>91</v>
      </c>
      <c r="B95" s="59" t="s">
        <v>93</v>
      </c>
      <c r="C95" s="7">
        <v>625.2</v>
      </c>
      <c r="D95" s="36">
        <f t="shared" si="42"/>
        <v>4001.2800000000007</v>
      </c>
      <c r="E95" s="37">
        <f t="shared" si="25"/>
        <v>2113.8012</v>
      </c>
      <c r="F95" s="38">
        <v>10354.225</v>
      </c>
      <c r="G95" s="38"/>
      <c r="H95" s="37">
        <f t="shared" si="26"/>
        <v>4303.62672</v>
      </c>
      <c r="I95" s="37">
        <f t="shared" si="27"/>
        <v>1978.5079200000002</v>
      </c>
      <c r="J95" s="38">
        <f t="shared" si="28"/>
        <v>82070.87928000001</v>
      </c>
      <c r="K95" s="37">
        <f t="shared" si="29"/>
        <v>44.45172</v>
      </c>
      <c r="L95" s="37">
        <f t="shared" si="30"/>
        <v>85.15223999999999</v>
      </c>
      <c r="M95" s="37">
        <f t="shared" si="31"/>
        <v>606.1314000000001</v>
      </c>
      <c r="N95" s="37">
        <f t="shared" si="32"/>
        <v>264.4596</v>
      </c>
      <c r="O95" s="39">
        <v>13098</v>
      </c>
      <c r="P95" s="40">
        <f t="shared" si="33"/>
        <v>1128.67356</v>
      </c>
      <c r="Q95" s="40">
        <f t="shared" si="34"/>
        <v>12658.424400000002</v>
      </c>
      <c r="R95" s="40">
        <f t="shared" si="35"/>
        <v>66.5838</v>
      </c>
      <c r="S95" s="40">
        <f t="shared" si="36"/>
        <v>114.16152000000001</v>
      </c>
      <c r="T95" s="40">
        <f t="shared" si="37"/>
        <v>24.489084000000005</v>
      </c>
      <c r="U95" s="40">
        <f t="shared" si="38"/>
        <v>17.53686</v>
      </c>
      <c r="V95" s="41">
        <f t="shared" si="39"/>
        <v>560.885676</v>
      </c>
      <c r="W95" s="41">
        <v>202775.85</v>
      </c>
      <c r="X95" s="40">
        <f t="shared" si="40"/>
        <v>311.98730400000005</v>
      </c>
      <c r="Y95" s="68">
        <f t="shared" si="41"/>
        <v>336579.107284</v>
      </c>
      <c r="Z95" s="69">
        <v>113993.66399999999</v>
      </c>
      <c r="AA95" s="66">
        <v>92866.936</v>
      </c>
      <c r="AB95" s="67">
        <v>161630.99</v>
      </c>
    </row>
    <row r="96" spans="1:28" ht="23.25" customHeight="1">
      <c r="A96" s="4">
        <f t="shared" si="24"/>
        <v>92</v>
      </c>
      <c r="B96" s="59" t="s">
        <v>94</v>
      </c>
      <c r="C96" s="7">
        <v>1321.8</v>
      </c>
      <c r="D96" s="36">
        <f t="shared" si="42"/>
        <v>8459.52</v>
      </c>
      <c r="E96" s="37">
        <f t="shared" si="25"/>
        <v>4469.0058</v>
      </c>
      <c r="F96" s="38">
        <v>35278.18</v>
      </c>
      <c r="G96" s="38"/>
      <c r="H96" s="37">
        <f t="shared" si="26"/>
        <v>9098.74248</v>
      </c>
      <c r="I96" s="37">
        <f t="shared" si="27"/>
        <v>4182.96828</v>
      </c>
      <c r="J96" s="38">
        <f t="shared" si="28"/>
        <v>173514.53652</v>
      </c>
      <c r="K96" s="37">
        <f t="shared" si="29"/>
        <v>93.97998</v>
      </c>
      <c r="L96" s="37">
        <f t="shared" si="30"/>
        <v>180.02916</v>
      </c>
      <c r="M96" s="37">
        <f t="shared" si="31"/>
        <v>1281.4851</v>
      </c>
      <c r="N96" s="37">
        <f t="shared" si="32"/>
        <v>559.1214</v>
      </c>
      <c r="O96" s="39"/>
      <c r="P96" s="40">
        <f t="shared" si="33"/>
        <v>2386.24554</v>
      </c>
      <c r="Q96" s="40">
        <f t="shared" si="34"/>
        <v>26762.4846</v>
      </c>
      <c r="R96" s="40">
        <f t="shared" si="35"/>
        <v>140.77169999999998</v>
      </c>
      <c r="S96" s="40">
        <f t="shared" si="36"/>
        <v>241.36068</v>
      </c>
      <c r="T96" s="40">
        <f t="shared" si="37"/>
        <v>51.774906</v>
      </c>
      <c r="U96" s="40">
        <f t="shared" si="38"/>
        <v>37.07649</v>
      </c>
      <c r="V96" s="41">
        <f t="shared" si="39"/>
        <v>1185.8264339999998</v>
      </c>
      <c r="W96" s="41">
        <v>13628.55</v>
      </c>
      <c r="X96" s="40">
        <f t="shared" si="40"/>
        <v>659.604636</v>
      </c>
      <c r="Y96" s="68">
        <f t="shared" si="41"/>
        <v>282211.263706</v>
      </c>
      <c r="Z96" s="69">
        <v>240668.41600000003</v>
      </c>
      <c r="AA96" s="66">
        <v>224674.94400000002</v>
      </c>
      <c r="AB96" s="67">
        <v>66201.98</v>
      </c>
    </row>
    <row r="97" spans="1:28" ht="23.25" customHeight="1">
      <c r="A97" s="4">
        <f t="shared" si="24"/>
        <v>93</v>
      </c>
      <c r="B97" s="59" t="s">
        <v>95</v>
      </c>
      <c r="C97" s="7">
        <v>50.4</v>
      </c>
      <c r="D97" s="36">
        <v>0</v>
      </c>
      <c r="E97" s="37">
        <f t="shared" si="25"/>
        <v>170.40239999999997</v>
      </c>
      <c r="F97" s="38">
        <v>0</v>
      </c>
      <c r="G97" s="38"/>
      <c r="H97" s="37">
        <f t="shared" si="26"/>
        <v>346.93344</v>
      </c>
      <c r="I97" s="37">
        <f t="shared" si="27"/>
        <v>159.49584</v>
      </c>
      <c r="J97" s="38">
        <f t="shared" si="28"/>
        <v>6616.07856</v>
      </c>
      <c r="K97" s="37">
        <f t="shared" si="29"/>
        <v>3.5834399999999995</v>
      </c>
      <c r="L97" s="37">
        <f t="shared" si="30"/>
        <v>6.8644799999999995</v>
      </c>
      <c r="M97" s="37">
        <f t="shared" si="31"/>
        <v>48.8628</v>
      </c>
      <c r="N97" s="37">
        <f t="shared" si="32"/>
        <v>21.3192</v>
      </c>
      <c r="O97" s="39"/>
      <c r="P97" s="40">
        <f t="shared" si="33"/>
        <v>90.98711999999999</v>
      </c>
      <c r="Q97" s="40">
        <f t="shared" si="34"/>
        <v>1020.4488</v>
      </c>
      <c r="R97" s="40">
        <f t="shared" si="35"/>
        <v>5.3675999999999995</v>
      </c>
      <c r="S97" s="40">
        <f t="shared" si="36"/>
        <v>9.20304</v>
      </c>
      <c r="T97" s="40">
        <f t="shared" si="37"/>
        <v>1.9741680000000001</v>
      </c>
      <c r="U97" s="40">
        <f t="shared" si="38"/>
        <v>1.4137199999999999</v>
      </c>
      <c r="V97" s="41">
        <f t="shared" si="39"/>
        <v>45.215351999999996</v>
      </c>
      <c r="W97" s="41"/>
      <c r="X97" s="40">
        <f t="shared" si="40"/>
        <v>25.150608000000002</v>
      </c>
      <c r="Y97" s="68">
        <f t="shared" si="41"/>
        <v>8573.300568</v>
      </c>
      <c r="Z97" s="69">
        <v>2932.0560000000005</v>
      </c>
      <c r="AA97" s="66">
        <v>1512.576</v>
      </c>
      <c r="AB97" s="67">
        <v>33653.62</v>
      </c>
    </row>
    <row r="98" spans="1:28" ht="23.25" customHeight="1">
      <c r="A98" s="4">
        <f t="shared" si="24"/>
        <v>94</v>
      </c>
      <c r="B98" s="59" t="s">
        <v>96</v>
      </c>
      <c r="C98" s="7">
        <v>1320.6</v>
      </c>
      <c r="D98" s="36">
        <f>C98*6.4</f>
        <v>8451.84</v>
      </c>
      <c r="E98" s="37">
        <f t="shared" si="25"/>
        <v>4464.9486</v>
      </c>
      <c r="F98" s="38">
        <v>20007.188333333335</v>
      </c>
      <c r="G98" s="38"/>
      <c r="H98" s="37">
        <f t="shared" si="26"/>
        <v>9090.48216</v>
      </c>
      <c r="I98" s="37">
        <f t="shared" si="27"/>
        <v>4179.17076</v>
      </c>
      <c r="J98" s="38">
        <f t="shared" si="28"/>
        <v>173357.01083999997</v>
      </c>
      <c r="K98" s="37">
        <f t="shared" si="29"/>
        <v>93.89465999999999</v>
      </c>
      <c r="L98" s="37">
        <f t="shared" si="30"/>
        <v>179.86571999999998</v>
      </c>
      <c r="M98" s="37">
        <f t="shared" si="31"/>
        <v>1280.3217</v>
      </c>
      <c r="N98" s="37">
        <f t="shared" si="32"/>
        <v>558.6138</v>
      </c>
      <c r="O98" s="39"/>
      <c r="P98" s="40">
        <f t="shared" si="33"/>
        <v>2384.0791799999997</v>
      </c>
      <c r="Q98" s="40">
        <f t="shared" si="34"/>
        <v>26738.188199999997</v>
      </c>
      <c r="R98" s="40">
        <f t="shared" si="35"/>
        <v>140.64389999999997</v>
      </c>
      <c r="S98" s="40">
        <f t="shared" si="36"/>
        <v>241.14156</v>
      </c>
      <c r="T98" s="40">
        <f t="shared" si="37"/>
        <v>51.727902</v>
      </c>
      <c r="U98" s="40">
        <f t="shared" si="38"/>
        <v>37.042829999999995</v>
      </c>
      <c r="V98" s="41">
        <f t="shared" si="39"/>
        <v>1184.7498779999999</v>
      </c>
      <c r="W98" s="41">
        <v>20829</v>
      </c>
      <c r="X98" s="40">
        <f t="shared" si="40"/>
        <v>659.005812</v>
      </c>
      <c r="Y98" s="68">
        <f t="shared" si="41"/>
        <v>273928.9158353333</v>
      </c>
      <c r="Z98" s="69">
        <v>240686.26400000002</v>
      </c>
      <c r="AA98" s="66">
        <v>234493.24800000002</v>
      </c>
      <c r="AB98" s="67">
        <v>29802.75</v>
      </c>
    </row>
    <row r="99" spans="1:28" ht="23.25" customHeight="1">
      <c r="A99" s="4">
        <f t="shared" si="24"/>
        <v>95</v>
      </c>
      <c r="B99" s="59" t="s">
        <v>97</v>
      </c>
      <c r="C99" s="7">
        <v>719.1</v>
      </c>
      <c r="D99" s="36">
        <f aca="true" t="shared" si="43" ref="D99:D104">C99*6.4</f>
        <v>4602.240000000001</v>
      </c>
      <c r="E99" s="37">
        <f t="shared" si="25"/>
        <v>2431.2771</v>
      </c>
      <c r="F99" s="38">
        <v>0</v>
      </c>
      <c r="G99" s="38"/>
      <c r="H99" s="37">
        <f t="shared" si="26"/>
        <v>4949.99676</v>
      </c>
      <c r="I99" s="37">
        <f t="shared" si="27"/>
        <v>2275.66386</v>
      </c>
      <c r="J99" s="38">
        <f t="shared" si="28"/>
        <v>94397.26374000001</v>
      </c>
      <c r="K99" s="37">
        <f t="shared" si="29"/>
        <v>51.128009999999996</v>
      </c>
      <c r="L99" s="37">
        <f t="shared" si="30"/>
        <v>97.94142</v>
      </c>
      <c r="M99" s="37">
        <f t="shared" si="31"/>
        <v>697.16745</v>
      </c>
      <c r="N99" s="37">
        <f t="shared" si="32"/>
        <v>304.1793</v>
      </c>
      <c r="O99" s="39"/>
      <c r="P99" s="40">
        <f t="shared" si="33"/>
        <v>1298.19123</v>
      </c>
      <c r="Q99" s="40">
        <f t="shared" si="34"/>
        <v>14559.6177</v>
      </c>
      <c r="R99" s="40">
        <f t="shared" si="35"/>
        <v>76.58415</v>
      </c>
      <c r="S99" s="40">
        <f t="shared" si="36"/>
        <v>131.30766000000003</v>
      </c>
      <c r="T99" s="40">
        <f t="shared" si="37"/>
        <v>28.167147000000003</v>
      </c>
      <c r="U99" s="40">
        <f t="shared" si="38"/>
        <v>20.170755</v>
      </c>
      <c r="V99" s="41">
        <f t="shared" si="39"/>
        <v>645.126183</v>
      </c>
      <c r="W99" s="41">
        <v>50681.15</v>
      </c>
      <c r="X99" s="40">
        <f t="shared" si="40"/>
        <v>358.845282</v>
      </c>
      <c r="Y99" s="68">
        <f t="shared" si="41"/>
        <v>177606.017747</v>
      </c>
      <c r="Z99" s="69">
        <v>125006.53600000002</v>
      </c>
      <c r="AA99" s="66">
        <v>118954.40800000001</v>
      </c>
      <c r="AB99" s="67">
        <v>91573.21</v>
      </c>
    </row>
    <row r="100" spans="1:28" ht="23.25" customHeight="1">
      <c r="A100" s="4">
        <f t="shared" si="24"/>
        <v>96</v>
      </c>
      <c r="B100" s="59" t="s">
        <v>98</v>
      </c>
      <c r="C100" s="7">
        <v>727.2</v>
      </c>
      <c r="D100" s="36">
        <f t="shared" si="43"/>
        <v>4654.080000000001</v>
      </c>
      <c r="E100" s="37">
        <f t="shared" si="25"/>
        <v>2458.6632</v>
      </c>
      <c r="F100" s="38">
        <v>0</v>
      </c>
      <c r="G100" s="38"/>
      <c r="H100" s="37">
        <f t="shared" si="26"/>
        <v>5005.753920000001</v>
      </c>
      <c r="I100" s="37">
        <f t="shared" si="27"/>
        <v>2301.29712</v>
      </c>
      <c r="J100" s="38">
        <f t="shared" si="28"/>
        <v>95460.56208</v>
      </c>
      <c r="K100" s="37">
        <f t="shared" si="29"/>
        <v>51.703920000000004</v>
      </c>
      <c r="L100" s="37">
        <f t="shared" si="30"/>
        <v>99.04464</v>
      </c>
      <c r="M100" s="37">
        <f t="shared" si="31"/>
        <v>705.0204000000001</v>
      </c>
      <c r="N100" s="37">
        <f t="shared" si="32"/>
        <v>307.60560000000004</v>
      </c>
      <c r="O100" s="39"/>
      <c r="P100" s="40">
        <f t="shared" si="33"/>
        <v>1312.81416</v>
      </c>
      <c r="Q100" s="40">
        <f t="shared" si="34"/>
        <v>14723.618400000001</v>
      </c>
      <c r="R100" s="40">
        <f t="shared" si="35"/>
        <v>77.4468</v>
      </c>
      <c r="S100" s="40">
        <f t="shared" si="36"/>
        <v>132.78672000000003</v>
      </c>
      <c r="T100" s="40">
        <f t="shared" si="37"/>
        <v>28.484424000000004</v>
      </c>
      <c r="U100" s="40">
        <f t="shared" si="38"/>
        <v>20.39796</v>
      </c>
      <c r="V100" s="41">
        <f t="shared" si="39"/>
        <v>652.3929360000001</v>
      </c>
      <c r="W100" s="41">
        <v>9488</v>
      </c>
      <c r="X100" s="40">
        <f t="shared" si="40"/>
        <v>362.88734400000004</v>
      </c>
      <c r="Y100" s="68">
        <f t="shared" si="41"/>
        <v>137842.55962400002</v>
      </c>
      <c r="Z100" s="69">
        <v>132409.08000000002</v>
      </c>
      <c r="AA100" s="66">
        <v>117866.96000000002</v>
      </c>
      <c r="AB100" s="67">
        <v>38457.66</v>
      </c>
    </row>
    <row r="101" spans="1:28" ht="23.25" customHeight="1">
      <c r="A101" s="4">
        <f t="shared" si="24"/>
        <v>97</v>
      </c>
      <c r="B101" s="59" t="s">
        <v>99</v>
      </c>
      <c r="C101" s="7">
        <v>736.7</v>
      </c>
      <c r="D101" s="36">
        <f t="shared" si="43"/>
        <v>4714.88</v>
      </c>
      <c r="E101" s="37">
        <f t="shared" si="25"/>
        <v>2490.7827</v>
      </c>
      <c r="F101" s="38">
        <v>0</v>
      </c>
      <c r="G101" s="38"/>
      <c r="H101" s="37">
        <f t="shared" si="26"/>
        <v>5071.148120000001</v>
      </c>
      <c r="I101" s="37">
        <f t="shared" si="27"/>
        <v>2331.3608200000003</v>
      </c>
      <c r="J101" s="38">
        <f t="shared" si="28"/>
        <v>96707.64038000001</v>
      </c>
      <c r="K101" s="37">
        <f t="shared" si="29"/>
        <v>52.37937</v>
      </c>
      <c r="L101" s="37">
        <f t="shared" si="30"/>
        <v>100.33854</v>
      </c>
      <c r="M101" s="37">
        <f t="shared" si="31"/>
        <v>714.2306500000001</v>
      </c>
      <c r="N101" s="37">
        <f t="shared" si="32"/>
        <v>311.6241</v>
      </c>
      <c r="O101" s="39"/>
      <c r="P101" s="40">
        <f t="shared" si="33"/>
        <v>1329.96451</v>
      </c>
      <c r="Q101" s="40">
        <f t="shared" si="34"/>
        <v>14915.9649</v>
      </c>
      <c r="R101" s="40">
        <f t="shared" si="35"/>
        <v>78.45855</v>
      </c>
      <c r="S101" s="40">
        <f t="shared" si="36"/>
        <v>134.52142</v>
      </c>
      <c r="T101" s="40">
        <f t="shared" si="37"/>
        <v>28.856539000000005</v>
      </c>
      <c r="U101" s="40">
        <f t="shared" si="38"/>
        <v>20.664435</v>
      </c>
      <c r="V101" s="41">
        <f t="shared" si="39"/>
        <v>660.915671</v>
      </c>
      <c r="W101" s="41">
        <v>10380</v>
      </c>
      <c r="X101" s="40">
        <f t="shared" si="40"/>
        <v>367.628034</v>
      </c>
      <c r="Y101" s="68">
        <f t="shared" si="41"/>
        <v>140411.35873900005</v>
      </c>
      <c r="Z101" s="69">
        <v>134265.96000000002</v>
      </c>
      <c r="AA101" s="66">
        <v>103848.464</v>
      </c>
      <c r="AB101" s="67">
        <v>83008.93</v>
      </c>
    </row>
    <row r="102" spans="1:28" ht="23.25" customHeight="1">
      <c r="A102" s="4">
        <f t="shared" si="24"/>
        <v>98</v>
      </c>
      <c r="B102" s="59" t="s">
        <v>100</v>
      </c>
      <c r="C102" s="7">
        <v>1329.3</v>
      </c>
      <c r="D102" s="36">
        <f t="shared" si="43"/>
        <v>8507.52</v>
      </c>
      <c r="E102" s="37">
        <f t="shared" si="25"/>
        <v>4494.3633</v>
      </c>
      <c r="F102" s="38">
        <v>2251.375</v>
      </c>
      <c r="G102" s="38"/>
      <c r="H102" s="37">
        <f t="shared" si="26"/>
        <v>9150.36948</v>
      </c>
      <c r="I102" s="37">
        <f t="shared" si="27"/>
        <v>4206.70278</v>
      </c>
      <c r="J102" s="38">
        <f t="shared" si="28"/>
        <v>174499.07202</v>
      </c>
      <c r="K102" s="37">
        <f t="shared" si="29"/>
        <v>94.51323</v>
      </c>
      <c r="L102" s="37">
        <f t="shared" si="30"/>
        <v>181.05065999999997</v>
      </c>
      <c r="M102" s="37">
        <f t="shared" si="31"/>
        <v>1288.7563499999999</v>
      </c>
      <c r="N102" s="37">
        <f t="shared" si="32"/>
        <v>562.2939</v>
      </c>
      <c r="O102" s="39"/>
      <c r="P102" s="40">
        <f t="shared" si="33"/>
        <v>2399.78529</v>
      </c>
      <c r="Q102" s="40">
        <f t="shared" si="34"/>
        <v>26914.3371</v>
      </c>
      <c r="R102" s="40">
        <f t="shared" si="35"/>
        <v>141.57045</v>
      </c>
      <c r="S102" s="40">
        <f t="shared" si="36"/>
        <v>242.73018000000002</v>
      </c>
      <c r="T102" s="40">
        <f t="shared" si="37"/>
        <v>52.068681000000005</v>
      </c>
      <c r="U102" s="40">
        <f t="shared" si="38"/>
        <v>37.286865</v>
      </c>
      <c r="V102" s="41">
        <f t="shared" si="39"/>
        <v>1192.554909</v>
      </c>
      <c r="W102" s="41">
        <v>9741.31</v>
      </c>
      <c r="X102" s="40">
        <f t="shared" si="40"/>
        <v>663.347286</v>
      </c>
      <c r="Y102" s="68">
        <f t="shared" si="41"/>
        <v>246621.00748099998</v>
      </c>
      <c r="Z102" s="69">
        <v>242527.136</v>
      </c>
      <c r="AA102" s="66">
        <v>236244.912</v>
      </c>
      <c r="AB102" s="67">
        <v>74307.61</v>
      </c>
    </row>
    <row r="103" spans="1:28" ht="23.25" customHeight="1">
      <c r="A103" s="4">
        <f t="shared" si="24"/>
        <v>99</v>
      </c>
      <c r="B103" s="59" t="s">
        <v>101</v>
      </c>
      <c r="C103" s="7">
        <v>725.8</v>
      </c>
      <c r="D103" s="36">
        <f t="shared" si="43"/>
        <v>4645.12</v>
      </c>
      <c r="E103" s="37">
        <f t="shared" si="25"/>
        <v>2453.9298</v>
      </c>
      <c r="F103" s="38">
        <v>0</v>
      </c>
      <c r="G103" s="38"/>
      <c r="H103" s="37">
        <f t="shared" si="26"/>
        <v>4996.11688</v>
      </c>
      <c r="I103" s="37">
        <f t="shared" si="27"/>
        <v>2296.86668</v>
      </c>
      <c r="J103" s="38">
        <f t="shared" si="28"/>
        <v>95276.78211999999</v>
      </c>
      <c r="K103" s="37">
        <f t="shared" si="29"/>
        <v>51.60437999999999</v>
      </c>
      <c r="L103" s="37">
        <f t="shared" si="30"/>
        <v>98.85395999999999</v>
      </c>
      <c r="M103" s="37">
        <f t="shared" si="31"/>
        <v>703.6631</v>
      </c>
      <c r="N103" s="37">
        <f t="shared" si="32"/>
        <v>307.0134</v>
      </c>
      <c r="O103" s="39"/>
      <c r="P103" s="40">
        <f t="shared" si="33"/>
        <v>1310.2867399999998</v>
      </c>
      <c r="Q103" s="40">
        <f t="shared" si="34"/>
        <v>14695.272599999998</v>
      </c>
      <c r="R103" s="40">
        <f t="shared" si="35"/>
        <v>77.29769999999999</v>
      </c>
      <c r="S103" s="40">
        <f t="shared" si="36"/>
        <v>132.53108</v>
      </c>
      <c r="T103" s="40">
        <f t="shared" si="37"/>
        <v>28.429586</v>
      </c>
      <c r="U103" s="40">
        <f t="shared" si="38"/>
        <v>20.35869</v>
      </c>
      <c r="V103" s="41">
        <f t="shared" si="39"/>
        <v>651.136954</v>
      </c>
      <c r="W103" s="41">
        <v>12490</v>
      </c>
      <c r="X103" s="40">
        <f t="shared" si="40"/>
        <v>362.188716</v>
      </c>
      <c r="Y103" s="68">
        <f t="shared" si="41"/>
        <v>140597.452386</v>
      </c>
      <c r="Z103" s="69">
        <v>130932.25600000001</v>
      </c>
      <c r="AA103" s="66">
        <v>111581.696</v>
      </c>
      <c r="AB103" s="67">
        <v>58551.79</v>
      </c>
    </row>
    <row r="104" spans="1:28" ht="23.25" customHeight="1">
      <c r="A104" s="4">
        <f t="shared" si="24"/>
        <v>100</v>
      </c>
      <c r="B104" s="59" t="s">
        <v>102</v>
      </c>
      <c r="C104" s="7">
        <v>738.8</v>
      </c>
      <c r="D104" s="36">
        <f t="shared" si="43"/>
        <v>4728.32</v>
      </c>
      <c r="E104" s="37">
        <f t="shared" si="25"/>
        <v>2497.8828</v>
      </c>
      <c r="F104" s="38">
        <v>906.08</v>
      </c>
      <c r="G104" s="38"/>
      <c r="H104" s="37">
        <f t="shared" si="26"/>
        <v>5085.60368</v>
      </c>
      <c r="I104" s="37">
        <f t="shared" si="27"/>
        <v>2338.00648</v>
      </c>
      <c r="J104" s="38">
        <f t="shared" si="28"/>
        <v>96983.31031999999</v>
      </c>
      <c r="K104" s="37">
        <f t="shared" si="29"/>
        <v>52.528679999999994</v>
      </c>
      <c r="L104" s="37">
        <f t="shared" si="30"/>
        <v>100.62455999999999</v>
      </c>
      <c r="M104" s="37">
        <f t="shared" si="31"/>
        <v>716.2665999999999</v>
      </c>
      <c r="N104" s="37">
        <f t="shared" si="32"/>
        <v>312.51239999999996</v>
      </c>
      <c r="O104" s="39"/>
      <c r="P104" s="40">
        <f t="shared" si="33"/>
        <v>1333.7556399999999</v>
      </c>
      <c r="Q104" s="40">
        <f t="shared" si="34"/>
        <v>14958.4836</v>
      </c>
      <c r="R104" s="40">
        <f t="shared" si="35"/>
        <v>78.6822</v>
      </c>
      <c r="S104" s="40">
        <f t="shared" si="36"/>
        <v>134.90488</v>
      </c>
      <c r="T104" s="40">
        <f t="shared" si="37"/>
        <v>28.938796</v>
      </c>
      <c r="U104" s="40">
        <f t="shared" si="38"/>
        <v>20.723339999999997</v>
      </c>
      <c r="V104" s="41">
        <f t="shared" si="39"/>
        <v>662.799644</v>
      </c>
      <c r="W104" s="41">
        <v>12600</v>
      </c>
      <c r="X104" s="40">
        <f t="shared" si="40"/>
        <v>368.675976</v>
      </c>
      <c r="Y104" s="68">
        <f t="shared" si="41"/>
        <v>143908.099596</v>
      </c>
      <c r="Z104" s="69">
        <v>134560.616</v>
      </c>
      <c r="AA104" s="66">
        <v>126964.88</v>
      </c>
      <c r="AB104" s="67">
        <v>15296.8</v>
      </c>
    </row>
    <row r="105" spans="1:28" ht="23.25" customHeight="1">
      <c r="A105" s="4">
        <f t="shared" si="24"/>
        <v>101</v>
      </c>
      <c r="B105" s="59" t="s">
        <v>103</v>
      </c>
      <c r="C105" s="7">
        <v>1050.8</v>
      </c>
      <c r="D105" s="36">
        <v>0</v>
      </c>
      <c r="E105" s="37">
        <f t="shared" si="25"/>
        <v>3552.7547999999997</v>
      </c>
      <c r="F105" s="38">
        <v>92768.12666666666</v>
      </c>
      <c r="G105" s="38"/>
      <c r="H105" s="37">
        <f t="shared" si="26"/>
        <v>7233.28688</v>
      </c>
      <c r="I105" s="37">
        <f t="shared" si="27"/>
        <v>3325.36168</v>
      </c>
      <c r="J105" s="38">
        <f t="shared" si="28"/>
        <v>137939.98712</v>
      </c>
      <c r="K105" s="37">
        <f t="shared" si="29"/>
        <v>74.71188</v>
      </c>
      <c r="L105" s="37">
        <f t="shared" si="30"/>
        <v>143.11896</v>
      </c>
      <c r="M105" s="37">
        <f t="shared" si="31"/>
        <v>1018.7506</v>
      </c>
      <c r="N105" s="37">
        <f t="shared" si="32"/>
        <v>444.48839999999996</v>
      </c>
      <c r="O105" s="39"/>
      <c r="P105" s="40">
        <f t="shared" si="33"/>
        <v>1897.0092399999999</v>
      </c>
      <c r="Q105" s="40">
        <f t="shared" si="34"/>
        <v>21275.547599999998</v>
      </c>
      <c r="R105" s="40">
        <f t="shared" si="35"/>
        <v>111.91019999999999</v>
      </c>
      <c r="S105" s="40">
        <f t="shared" si="36"/>
        <v>191.87608</v>
      </c>
      <c r="T105" s="40">
        <f t="shared" si="37"/>
        <v>41.159836</v>
      </c>
      <c r="U105" s="40">
        <f t="shared" si="38"/>
        <v>29.474939999999997</v>
      </c>
      <c r="V105" s="41">
        <f t="shared" si="39"/>
        <v>942.7042039999999</v>
      </c>
      <c r="W105" s="41">
        <v>4080</v>
      </c>
      <c r="X105" s="40">
        <f t="shared" si="40"/>
        <v>524.370216</v>
      </c>
      <c r="Y105" s="68">
        <f t="shared" si="41"/>
        <v>275594.63930266665</v>
      </c>
      <c r="Z105" s="69">
        <v>96387.84000000001</v>
      </c>
      <c r="AA105" s="66">
        <v>89306.56800000001</v>
      </c>
      <c r="AB105" s="67">
        <v>34795.23</v>
      </c>
    </row>
    <row r="106" spans="1:28" s="1" customFormat="1" ht="23.25" customHeight="1">
      <c r="A106" s="6">
        <f t="shared" si="24"/>
        <v>102</v>
      </c>
      <c r="B106" s="59" t="s">
        <v>104</v>
      </c>
      <c r="C106" s="7">
        <v>843.3</v>
      </c>
      <c r="D106" s="42">
        <f>C106*6.4</f>
        <v>5397.12</v>
      </c>
      <c r="E106" s="37">
        <f t="shared" si="25"/>
        <v>2851.1973</v>
      </c>
      <c r="F106" s="38">
        <v>3299.25</v>
      </c>
      <c r="G106" s="38"/>
      <c r="H106" s="37">
        <f t="shared" si="26"/>
        <v>5804.93988</v>
      </c>
      <c r="I106" s="38">
        <f t="shared" si="27"/>
        <v>2668.70718</v>
      </c>
      <c r="J106" s="38">
        <f t="shared" si="28"/>
        <v>110701.17162</v>
      </c>
      <c r="K106" s="38">
        <f t="shared" si="29"/>
        <v>59.95862999999999</v>
      </c>
      <c r="L106" s="38">
        <f t="shared" si="30"/>
        <v>114.85745999999999</v>
      </c>
      <c r="M106" s="37">
        <f t="shared" si="31"/>
        <v>817.57935</v>
      </c>
      <c r="N106" s="38">
        <f t="shared" si="32"/>
        <v>356.7159</v>
      </c>
      <c r="O106" s="39"/>
      <c r="P106" s="40">
        <f t="shared" si="33"/>
        <v>1522.4094899999998</v>
      </c>
      <c r="Q106" s="40">
        <f t="shared" si="34"/>
        <v>17074.2951</v>
      </c>
      <c r="R106" s="40">
        <f t="shared" si="35"/>
        <v>89.81145</v>
      </c>
      <c r="S106" s="40">
        <f t="shared" si="36"/>
        <v>153.98658</v>
      </c>
      <c r="T106" s="40">
        <f t="shared" si="37"/>
        <v>33.032061</v>
      </c>
      <c r="U106" s="40">
        <f t="shared" si="38"/>
        <v>23.654564999999998</v>
      </c>
      <c r="V106" s="41">
        <f t="shared" si="39"/>
        <v>756.549729</v>
      </c>
      <c r="W106" s="43">
        <v>224892</v>
      </c>
      <c r="X106" s="40">
        <f t="shared" si="40"/>
        <v>420.82356599999997</v>
      </c>
      <c r="Y106" s="68">
        <f t="shared" si="41"/>
        <v>377038.05986100005</v>
      </c>
      <c r="Z106" s="69">
        <v>138470.328</v>
      </c>
      <c r="AA106" s="66">
        <v>124922.688</v>
      </c>
      <c r="AB106" s="67">
        <v>75917.66</v>
      </c>
    </row>
    <row r="107" spans="1:28" ht="23.25" customHeight="1">
      <c r="A107" s="4">
        <f t="shared" si="24"/>
        <v>103</v>
      </c>
      <c r="B107" s="59" t="s">
        <v>105</v>
      </c>
      <c r="C107" s="7">
        <v>860.2</v>
      </c>
      <c r="D107" s="36">
        <f aca="true" t="shared" si="44" ref="D107:D170">C107*6.4</f>
        <v>5505.280000000001</v>
      </c>
      <c r="E107" s="37">
        <f t="shared" si="25"/>
        <v>2908.3362</v>
      </c>
      <c r="F107" s="38">
        <v>0</v>
      </c>
      <c r="G107" s="38"/>
      <c r="H107" s="37">
        <f t="shared" si="26"/>
        <v>5921.272720000001</v>
      </c>
      <c r="I107" s="37">
        <f t="shared" si="27"/>
        <v>2722.18892</v>
      </c>
      <c r="J107" s="38">
        <f t="shared" si="28"/>
        <v>112919.65828</v>
      </c>
      <c r="K107" s="37">
        <f t="shared" si="29"/>
        <v>61.16022</v>
      </c>
      <c r="L107" s="37">
        <f t="shared" si="30"/>
        <v>117.15924</v>
      </c>
      <c r="M107" s="37">
        <f t="shared" si="31"/>
        <v>833.9639000000001</v>
      </c>
      <c r="N107" s="37">
        <f t="shared" si="32"/>
        <v>363.8646</v>
      </c>
      <c r="O107" s="39"/>
      <c r="P107" s="40">
        <f t="shared" si="33"/>
        <v>1552.91906</v>
      </c>
      <c r="Q107" s="40">
        <f t="shared" si="34"/>
        <v>17416.4694</v>
      </c>
      <c r="R107" s="40">
        <f t="shared" si="35"/>
        <v>91.6113</v>
      </c>
      <c r="S107" s="40">
        <f t="shared" si="36"/>
        <v>157.07252000000003</v>
      </c>
      <c r="T107" s="40">
        <f t="shared" si="37"/>
        <v>33.694034</v>
      </c>
      <c r="U107" s="40">
        <f t="shared" si="38"/>
        <v>24.12861</v>
      </c>
      <c r="V107" s="41">
        <f t="shared" si="39"/>
        <v>771.711226</v>
      </c>
      <c r="W107" s="41">
        <v>17027</v>
      </c>
      <c r="X107" s="40">
        <f t="shared" si="40"/>
        <v>429.25700400000005</v>
      </c>
      <c r="Y107" s="68">
        <f t="shared" si="41"/>
        <v>168856.747234</v>
      </c>
      <c r="Z107" s="69">
        <v>156506.11200000002</v>
      </c>
      <c r="AA107" s="66">
        <v>150389.95200000002</v>
      </c>
      <c r="AB107" s="67">
        <v>37267.72</v>
      </c>
    </row>
    <row r="108" spans="1:28" ht="23.25" customHeight="1">
      <c r="A108" s="4">
        <f t="shared" si="24"/>
        <v>104</v>
      </c>
      <c r="B108" s="59" t="s">
        <v>106</v>
      </c>
      <c r="C108" s="7">
        <v>277.2</v>
      </c>
      <c r="D108" s="36">
        <f t="shared" si="44"/>
        <v>1774.08</v>
      </c>
      <c r="E108" s="37">
        <f t="shared" si="25"/>
        <v>937.2131999999999</v>
      </c>
      <c r="F108" s="38">
        <v>0</v>
      </c>
      <c r="G108" s="38"/>
      <c r="H108" s="37">
        <f t="shared" si="26"/>
        <v>1908.13392</v>
      </c>
      <c r="I108" s="37">
        <f t="shared" si="27"/>
        <v>877.22712</v>
      </c>
      <c r="J108" s="38">
        <f t="shared" si="28"/>
        <v>36388.43208</v>
      </c>
      <c r="K108" s="37">
        <f t="shared" si="29"/>
        <v>19.70892</v>
      </c>
      <c r="L108" s="37">
        <f t="shared" si="30"/>
        <v>37.754639999999995</v>
      </c>
      <c r="M108" s="37">
        <f t="shared" si="31"/>
        <v>268.7454</v>
      </c>
      <c r="N108" s="37">
        <f t="shared" si="32"/>
        <v>117.25559999999999</v>
      </c>
      <c r="O108" s="39"/>
      <c r="P108" s="40">
        <f t="shared" si="33"/>
        <v>500.42915999999997</v>
      </c>
      <c r="Q108" s="40">
        <f t="shared" si="34"/>
        <v>5612.4684</v>
      </c>
      <c r="R108" s="40">
        <f t="shared" si="35"/>
        <v>29.5218</v>
      </c>
      <c r="S108" s="40">
        <f t="shared" si="36"/>
        <v>50.61672</v>
      </c>
      <c r="T108" s="40">
        <f t="shared" si="37"/>
        <v>10.857924</v>
      </c>
      <c r="U108" s="40">
        <f t="shared" si="38"/>
        <v>7.775459999999999</v>
      </c>
      <c r="V108" s="41">
        <f t="shared" si="39"/>
        <v>248.68443599999998</v>
      </c>
      <c r="W108" s="41"/>
      <c r="X108" s="40">
        <f t="shared" si="40"/>
        <v>138.328344</v>
      </c>
      <c r="Y108" s="68">
        <f t="shared" si="41"/>
        <v>48927.233124000006</v>
      </c>
      <c r="Z108" s="69">
        <v>37361.664000000004</v>
      </c>
      <c r="AA108" s="66">
        <v>36686.472</v>
      </c>
      <c r="AB108" s="67">
        <v>16542.76</v>
      </c>
    </row>
    <row r="109" spans="1:28" ht="23.25" customHeight="1">
      <c r="A109" s="4">
        <f t="shared" si="24"/>
        <v>105</v>
      </c>
      <c r="B109" s="61" t="s">
        <v>107</v>
      </c>
      <c r="C109" s="7">
        <v>1352.4</v>
      </c>
      <c r="D109" s="36">
        <f t="shared" si="44"/>
        <v>8655.36</v>
      </c>
      <c r="E109" s="37">
        <f t="shared" si="25"/>
        <v>4572.4644</v>
      </c>
      <c r="F109" s="38">
        <v>31820.59</v>
      </c>
      <c r="G109" s="38"/>
      <c r="H109" s="37">
        <f t="shared" si="26"/>
        <v>9309.380640000001</v>
      </c>
      <c r="I109" s="37">
        <f t="shared" si="27"/>
        <v>4279.80504</v>
      </c>
      <c r="J109" s="38">
        <f t="shared" si="28"/>
        <v>177531.44136000003</v>
      </c>
      <c r="K109" s="37">
        <f t="shared" si="29"/>
        <v>96.15564</v>
      </c>
      <c r="L109" s="37">
        <f t="shared" si="30"/>
        <v>184.19688</v>
      </c>
      <c r="M109" s="37">
        <f t="shared" si="31"/>
        <v>1311.1518</v>
      </c>
      <c r="N109" s="37">
        <f t="shared" si="32"/>
        <v>572.0652</v>
      </c>
      <c r="O109" s="39"/>
      <c r="P109" s="40">
        <f t="shared" si="33"/>
        <v>2441.48772</v>
      </c>
      <c r="Q109" s="40">
        <f t="shared" si="34"/>
        <v>27382.042800000003</v>
      </c>
      <c r="R109" s="40">
        <f t="shared" si="35"/>
        <v>144.0306</v>
      </c>
      <c r="S109" s="40">
        <f t="shared" si="36"/>
        <v>246.94824000000003</v>
      </c>
      <c r="T109" s="40">
        <f t="shared" si="37"/>
        <v>52.97350800000001</v>
      </c>
      <c r="U109" s="40">
        <f t="shared" si="38"/>
        <v>37.93482</v>
      </c>
      <c r="V109" s="41">
        <f t="shared" si="39"/>
        <v>1213.278612</v>
      </c>
      <c r="W109" s="41">
        <v>13087</v>
      </c>
      <c r="X109" s="40">
        <f t="shared" si="40"/>
        <v>674.8746480000001</v>
      </c>
      <c r="Y109" s="68">
        <f t="shared" si="41"/>
        <v>283613.181908</v>
      </c>
      <c r="Z109" s="69">
        <v>224660.47999999998</v>
      </c>
      <c r="AA109" s="66">
        <v>165981.896</v>
      </c>
      <c r="AB109" s="67">
        <v>241270.85</v>
      </c>
    </row>
    <row r="110" spans="1:28" ht="23.25" customHeight="1">
      <c r="A110" s="4">
        <f t="shared" si="24"/>
        <v>106</v>
      </c>
      <c r="B110" s="59" t="s">
        <v>108</v>
      </c>
      <c r="C110" s="7">
        <v>341.1</v>
      </c>
      <c r="D110" s="36">
        <f t="shared" si="44"/>
        <v>2183.0400000000004</v>
      </c>
      <c r="E110" s="37">
        <f t="shared" si="25"/>
        <v>1153.2591</v>
      </c>
      <c r="F110" s="38">
        <v>500.4</v>
      </c>
      <c r="G110" s="38"/>
      <c r="H110" s="37">
        <f t="shared" si="26"/>
        <v>2347.99596</v>
      </c>
      <c r="I110" s="37">
        <f t="shared" si="27"/>
        <v>1079.44506</v>
      </c>
      <c r="J110" s="38">
        <f t="shared" si="28"/>
        <v>44776.67454</v>
      </c>
      <c r="K110" s="37">
        <f t="shared" si="29"/>
        <v>24.25221</v>
      </c>
      <c r="L110" s="37">
        <f t="shared" si="30"/>
        <v>46.45782</v>
      </c>
      <c r="M110" s="37">
        <f t="shared" si="31"/>
        <v>330.69645</v>
      </c>
      <c r="N110" s="37">
        <f t="shared" si="32"/>
        <v>144.2853</v>
      </c>
      <c r="O110" s="39"/>
      <c r="P110" s="40">
        <f t="shared" si="33"/>
        <v>615.78783</v>
      </c>
      <c r="Q110" s="40">
        <f t="shared" si="34"/>
        <v>6906.251700000001</v>
      </c>
      <c r="R110" s="40">
        <f t="shared" si="35"/>
        <v>36.32715</v>
      </c>
      <c r="S110" s="40">
        <f t="shared" si="36"/>
        <v>62.28486000000001</v>
      </c>
      <c r="T110" s="40">
        <f t="shared" si="37"/>
        <v>13.360887000000002</v>
      </c>
      <c r="U110" s="40">
        <f t="shared" si="38"/>
        <v>9.567855</v>
      </c>
      <c r="V110" s="41">
        <f t="shared" si="39"/>
        <v>306.01104300000003</v>
      </c>
      <c r="W110" s="41">
        <v>159.36</v>
      </c>
      <c r="X110" s="40">
        <f t="shared" si="40"/>
        <v>170.21572200000003</v>
      </c>
      <c r="Y110" s="68">
        <f t="shared" si="41"/>
        <v>60865.673487</v>
      </c>
      <c r="Z110" s="69">
        <v>42041.736000000004</v>
      </c>
      <c r="AA110" s="66">
        <v>34098.816</v>
      </c>
      <c r="AB110" s="67">
        <v>97699.11</v>
      </c>
    </row>
    <row r="111" spans="1:28" ht="23.25" customHeight="1">
      <c r="A111" s="4">
        <f t="shared" si="24"/>
        <v>107</v>
      </c>
      <c r="B111" s="59" t="s">
        <v>109</v>
      </c>
      <c r="C111" s="7">
        <v>331.4</v>
      </c>
      <c r="D111" s="36">
        <f t="shared" si="44"/>
        <v>2120.96</v>
      </c>
      <c r="E111" s="37">
        <f t="shared" si="25"/>
        <v>1120.4633999999999</v>
      </c>
      <c r="F111" s="38">
        <v>0</v>
      </c>
      <c r="G111" s="38"/>
      <c r="H111" s="37">
        <f t="shared" si="26"/>
        <v>2281.22504</v>
      </c>
      <c r="I111" s="37">
        <f t="shared" si="27"/>
        <v>1048.7484399999998</v>
      </c>
      <c r="J111" s="38">
        <f t="shared" si="28"/>
        <v>43503.34196</v>
      </c>
      <c r="K111" s="37">
        <f t="shared" si="29"/>
        <v>23.56254</v>
      </c>
      <c r="L111" s="37">
        <f t="shared" si="30"/>
        <v>45.13667999999999</v>
      </c>
      <c r="M111" s="37">
        <f t="shared" si="31"/>
        <v>321.2923</v>
      </c>
      <c r="N111" s="37">
        <f t="shared" si="32"/>
        <v>140.1822</v>
      </c>
      <c r="O111" s="39"/>
      <c r="P111" s="40">
        <f t="shared" si="33"/>
        <v>598.2764199999999</v>
      </c>
      <c r="Q111" s="40">
        <f t="shared" si="34"/>
        <v>6709.855799999999</v>
      </c>
      <c r="R111" s="40">
        <f t="shared" si="35"/>
        <v>35.2941</v>
      </c>
      <c r="S111" s="40">
        <f t="shared" si="36"/>
        <v>60.51364</v>
      </c>
      <c r="T111" s="40">
        <f t="shared" si="37"/>
        <v>12.980938</v>
      </c>
      <c r="U111" s="40">
        <f t="shared" si="38"/>
        <v>9.29577</v>
      </c>
      <c r="V111" s="41">
        <f t="shared" si="39"/>
        <v>297.308882</v>
      </c>
      <c r="W111" s="41">
        <v>3238</v>
      </c>
      <c r="X111" s="40">
        <f t="shared" si="40"/>
        <v>165.375228</v>
      </c>
      <c r="Y111" s="68">
        <f t="shared" si="41"/>
        <v>61731.81333799999</v>
      </c>
      <c r="Z111" s="69">
        <v>41369.832</v>
      </c>
      <c r="AA111" s="66">
        <v>30070.415999999997</v>
      </c>
      <c r="AB111" s="67">
        <v>111105.35</v>
      </c>
    </row>
    <row r="112" spans="1:28" ht="23.25" customHeight="1">
      <c r="A112" s="4">
        <f t="shared" si="24"/>
        <v>108</v>
      </c>
      <c r="B112" s="59" t="s">
        <v>110</v>
      </c>
      <c r="C112" s="7">
        <v>251.8</v>
      </c>
      <c r="D112" s="36">
        <f t="shared" si="44"/>
        <v>1611.5200000000002</v>
      </c>
      <c r="E112" s="37">
        <f t="shared" si="25"/>
        <v>851.3358</v>
      </c>
      <c r="F112" s="38">
        <v>0</v>
      </c>
      <c r="G112" s="38"/>
      <c r="H112" s="37">
        <f t="shared" si="26"/>
        <v>1733.2904800000001</v>
      </c>
      <c r="I112" s="37">
        <f t="shared" si="27"/>
        <v>796.8462800000001</v>
      </c>
      <c r="J112" s="38">
        <f t="shared" si="28"/>
        <v>33054.13852</v>
      </c>
      <c r="K112" s="37">
        <f t="shared" si="29"/>
        <v>17.90298</v>
      </c>
      <c r="L112" s="37">
        <f t="shared" si="30"/>
        <v>34.295159999999996</v>
      </c>
      <c r="M112" s="37">
        <f t="shared" si="31"/>
        <v>244.1201</v>
      </c>
      <c r="N112" s="37">
        <f t="shared" si="32"/>
        <v>106.5114</v>
      </c>
      <c r="O112" s="39"/>
      <c r="P112" s="40">
        <f t="shared" si="33"/>
        <v>454.57454</v>
      </c>
      <c r="Q112" s="40">
        <f t="shared" si="34"/>
        <v>5098.1946</v>
      </c>
      <c r="R112" s="40">
        <f t="shared" si="35"/>
        <v>26.8167</v>
      </c>
      <c r="S112" s="40">
        <f t="shared" si="36"/>
        <v>45.978680000000004</v>
      </c>
      <c r="T112" s="40">
        <f t="shared" si="37"/>
        <v>9.863006000000002</v>
      </c>
      <c r="U112" s="40">
        <f t="shared" si="38"/>
        <v>7.06299</v>
      </c>
      <c r="V112" s="41">
        <f t="shared" si="39"/>
        <v>225.897334</v>
      </c>
      <c r="W112" s="41"/>
      <c r="X112" s="40">
        <f t="shared" si="40"/>
        <v>125.653236</v>
      </c>
      <c r="Y112" s="68">
        <f t="shared" si="41"/>
        <v>44444.001806</v>
      </c>
      <c r="Z112" s="69">
        <v>21657.744000000002</v>
      </c>
      <c r="AA112" s="66">
        <v>7666.872</v>
      </c>
      <c r="AB112" s="67">
        <v>36290.04</v>
      </c>
    </row>
    <row r="113" spans="1:28" ht="23.25" customHeight="1">
      <c r="A113" s="4">
        <f t="shared" si="24"/>
        <v>109</v>
      </c>
      <c r="B113" s="59" t="s">
        <v>111</v>
      </c>
      <c r="C113" s="7">
        <v>251.8</v>
      </c>
      <c r="D113" s="36">
        <f t="shared" si="44"/>
        <v>1611.5200000000002</v>
      </c>
      <c r="E113" s="37">
        <f t="shared" si="25"/>
        <v>851.3358</v>
      </c>
      <c r="F113" s="38">
        <v>0</v>
      </c>
      <c r="G113" s="38"/>
      <c r="H113" s="37">
        <f t="shared" si="26"/>
        <v>1733.2904800000001</v>
      </c>
      <c r="I113" s="37">
        <f t="shared" si="27"/>
        <v>796.8462800000001</v>
      </c>
      <c r="J113" s="38">
        <f t="shared" si="28"/>
        <v>33054.13852</v>
      </c>
      <c r="K113" s="37">
        <f t="shared" si="29"/>
        <v>17.90298</v>
      </c>
      <c r="L113" s="37">
        <f t="shared" si="30"/>
        <v>34.295159999999996</v>
      </c>
      <c r="M113" s="37">
        <f t="shared" si="31"/>
        <v>244.1201</v>
      </c>
      <c r="N113" s="37">
        <f t="shared" si="32"/>
        <v>106.5114</v>
      </c>
      <c r="O113" s="39"/>
      <c r="P113" s="40">
        <f t="shared" si="33"/>
        <v>454.57454</v>
      </c>
      <c r="Q113" s="40">
        <f t="shared" si="34"/>
        <v>5098.1946</v>
      </c>
      <c r="R113" s="40">
        <f t="shared" si="35"/>
        <v>26.8167</v>
      </c>
      <c r="S113" s="40">
        <f t="shared" si="36"/>
        <v>45.978680000000004</v>
      </c>
      <c r="T113" s="40">
        <f t="shared" si="37"/>
        <v>9.863006000000002</v>
      </c>
      <c r="U113" s="40">
        <f t="shared" si="38"/>
        <v>7.06299</v>
      </c>
      <c r="V113" s="41">
        <f t="shared" si="39"/>
        <v>225.897334</v>
      </c>
      <c r="W113" s="41"/>
      <c r="X113" s="40">
        <f t="shared" si="40"/>
        <v>125.653236</v>
      </c>
      <c r="Y113" s="68">
        <f t="shared" si="41"/>
        <v>44444.001806</v>
      </c>
      <c r="Z113" s="69">
        <v>21529.440000000002</v>
      </c>
      <c r="AA113" s="66">
        <v>15537.735999999999</v>
      </c>
      <c r="AB113" s="67">
        <v>6782.07</v>
      </c>
    </row>
    <row r="114" spans="1:28" ht="23.25" customHeight="1">
      <c r="A114" s="4">
        <f t="shared" si="24"/>
        <v>110</v>
      </c>
      <c r="B114" s="59" t="s">
        <v>112</v>
      </c>
      <c r="C114" s="7">
        <v>94.6</v>
      </c>
      <c r="D114" s="36">
        <f t="shared" si="44"/>
        <v>605.4399999999999</v>
      </c>
      <c r="E114" s="37">
        <f t="shared" si="25"/>
        <v>319.84259999999995</v>
      </c>
      <c r="F114" s="38">
        <v>0</v>
      </c>
      <c r="G114" s="38"/>
      <c r="H114" s="37">
        <f t="shared" si="26"/>
        <v>651.18856</v>
      </c>
      <c r="I114" s="37">
        <f t="shared" si="27"/>
        <v>299.37116</v>
      </c>
      <c r="J114" s="38">
        <f t="shared" si="28"/>
        <v>12418.27444</v>
      </c>
      <c r="K114" s="37">
        <f t="shared" si="29"/>
        <v>6.7260599999999995</v>
      </c>
      <c r="L114" s="37">
        <f t="shared" si="30"/>
        <v>12.884519999999998</v>
      </c>
      <c r="M114" s="37">
        <f t="shared" si="31"/>
        <v>91.7147</v>
      </c>
      <c r="N114" s="37">
        <f t="shared" si="32"/>
        <v>40.0158</v>
      </c>
      <c r="O114" s="39"/>
      <c r="P114" s="40">
        <f t="shared" si="33"/>
        <v>170.78137999999998</v>
      </c>
      <c r="Q114" s="40">
        <f t="shared" si="34"/>
        <v>1915.3662</v>
      </c>
      <c r="R114" s="40">
        <f t="shared" si="35"/>
        <v>10.0749</v>
      </c>
      <c r="S114" s="40">
        <f t="shared" si="36"/>
        <v>17.27396</v>
      </c>
      <c r="T114" s="40">
        <f t="shared" si="37"/>
        <v>3.705482</v>
      </c>
      <c r="U114" s="40">
        <f t="shared" si="38"/>
        <v>2.6535299999999995</v>
      </c>
      <c r="V114" s="41">
        <f t="shared" si="39"/>
        <v>84.86849799999999</v>
      </c>
      <c r="W114" s="41"/>
      <c r="X114" s="40">
        <f t="shared" si="40"/>
        <v>47.207292</v>
      </c>
      <c r="Y114" s="68">
        <f t="shared" si="41"/>
        <v>16697.389081999998</v>
      </c>
      <c r="Z114" s="69">
        <v>2744.928</v>
      </c>
      <c r="AA114" s="66">
        <v>2085.368</v>
      </c>
      <c r="AB114" s="67">
        <v>222.46</v>
      </c>
    </row>
    <row r="115" spans="1:28" ht="23.25" customHeight="1">
      <c r="A115" s="4">
        <f t="shared" si="24"/>
        <v>111</v>
      </c>
      <c r="B115" s="59" t="s">
        <v>215</v>
      </c>
      <c r="C115" s="7">
        <v>78.1</v>
      </c>
      <c r="D115" s="36">
        <f t="shared" si="44"/>
        <v>499.84</v>
      </c>
      <c r="E115" s="37">
        <f t="shared" si="25"/>
        <v>264.05609999999996</v>
      </c>
      <c r="F115" s="38">
        <v>0</v>
      </c>
      <c r="G115" s="38"/>
      <c r="H115" s="37">
        <f t="shared" si="26"/>
        <v>537.60916</v>
      </c>
      <c r="I115" s="37">
        <f t="shared" si="27"/>
        <v>247.15526</v>
      </c>
      <c r="J115" s="38">
        <f t="shared" si="28"/>
        <v>10252.296339999999</v>
      </c>
      <c r="K115" s="37">
        <f t="shared" si="29"/>
        <v>5.552909999999999</v>
      </c>
      <c r="L115" s="37">
        <f t="shared" si="30"/>
        <v>10.637219999999997</v>
      </c>
      <c r="M115" s="37">
        <f t="shared" si="31"/>
        <v>75.71795</v>
      </c>
      <c r="N115" s="37">
        <f t="shared" si="32"/>
        <v>33.0363</v>
      </c>
      <c r="O115" s="39"/>
      <c r="P115" s="40">
        <f t="shared" si="33"/>
        <v>140.99392999999998</v>
      </c>
      <c r="Q115" s="40">
        <f t="shared" si="34"/>
        <v>1581.2906999999998</v>
      </c>
      <c r="R115" s="40">
        <f t="shared" si="35"/>
        <v>8.317649999999999</v>
      </c>
      <c r="S115" s="40">
        <f t="shared" si="36"/>
        <v>14.26106</v>
      </c>
      <c r="T115" s="40">
        <f t="shared" si="37"/>
        <v>3.059177</v>
      </c>
      <c r="U115" s="40">
        <f t="shared" si="38"/>
        <v>2.190705</v>
      </c>
      <c r="V115" s="41">
        <f t="shared" si="39"/>
        <v>70.06585299999999</v>
      </c>
      <c r="W115" s="41"/>
      <c r="X115" s="40">
        <f t="shared" si="40"/>
        <v>38.973462</v>
      </c>
      <c r="Y115" s="68">
        <f t="shared" si="41"/>
        <v>13785.053777</v>
      </c>
      <c r="Z115" s="69">
        <v>2266.128</v>
      </c>
      <c r="AA115" s="66">
        <v>3720.2480000000005</v>
      </c>
      <c r="AB115" s="67">
        <v>0</v>
      </c>
    </row>
    <row r="116" spans="1:28" ht="23.25" customHeight="1">
      <c r="A116" s="4">
        <f t="shared" si="24"/>
        <v>112</v>
      </c>
      <c r="B116" s="59" t="s">
        <v>216</v>
      </c>
      <c r="C116" s="7">
        <v>259.9</v>
      </c>
      <c r="D116" s="36">
        <f t="shared" si="44"/>
        <v>1663.36</v>
      </c>
      <c r="E116" s="37">
        <f t="shared" si="25"/>
        <v>878.7218999999999</v>
      </c>
      <c r="F116" s="38">
        <v>0</v>
      </c>
      <c r="G116" s="38"/>
      <c r="H116" s="37">
        <f t="shared" si="26"/>
        <v>1789.04764</v>
      </c>
      <c r="I116" s="37">
        <f t="shared" si="27"/>
        <v>822.4795399999999</v>
      </c>
      <c r="J116" s="38">
        <f t="shared" si="28"/>
        <v>34117.436859999994</v>
      </c>
      <c r="K116" s="37">
        <f t="shared" si="29"/>
        <v>18.478889999999996</v>
      </c>
      <c r="L116" s="37">
        <f t="shared" si="30"/>
        <v>35.398379999999996</v>
      </c>
      <c r="M116" s="37">
        <f t="shared" si="31"/>
        <v>251.97304999999997</v>
      </c>
      <c r="N116" s="37">
        <f t="shared" si="32"/>
        <v>109.93769999999999</v>
      </c>
      <c r="O116" s="39"/>
      <c r="P116" s="40">
        <f t="shared" si="33"/>
        <v>469.19746999999995</v>
      </c>
      <c r="Q116" s="40">
        <f t="shared" si="34"/>
        <v>5262.195299999999</v>
      </c>
      <c r="R116" s="40">
        <f t="shared" si="35"/>
        <v>27.679349999999996</v>
      </c>
      <c r="S116" s="40">
        <f t="shared" si="36"/>
        <v>47.45774</v>
      </c>
      <c r="T116" s="40">
        <f t="shared" si="37"/>
        <v>10.180283</v>
      </c>
      <c r="U116" s="40">
        <f t="shared" si="38"/>
        <v>7.290194999999999</v>
      </c>
      <c r="V116" s="41">
        <f t="shared" si="39"/>
        <v>233.16408699999997</v>
      </c>
      <c r="W116" s="41">
        <v>2980</v>
      </c>
      <c r="X116" s="40">
        <f t="shared" si="40"/>
        <v>129.69529799999998</v>
      </c>
      <c r="Y116" s="68">
        <f t="shared" si="41"/>
        <v>48853.69368299999</v>
      </c>
      <c r="Z116" s="69">
        <v>22230.864</v>
      </c>
      <c r="AA116" s="66">
        <v>15220.904000000002</v>
      </c>
      <c r="AB116" s="67">
        <v>21215.25</v>
      </c>
    </row>
    <row r="117" spans="1:28" ht="23.25" customHeight="1">
      <c r="A117" s="4">
        <f t="shared" si="24"/>
        <v>113</v>
      </c>
      <c r="B117" s="59" t="s">
        <v>113</v>
      </c>
      <c r="C117" s="7">
        <v>253.5</v>
      </c>
      <c r="D117" s="36">
        <f t="shared" si="44"/>
        <v>1622.4</v>
      </c>
      <c r="E117" s="37">
        <f t="shared" si="25"/>
        <v>857.0835</v>
      </c>
      <c r="F117" s="38">
        <v>0</v>
      </c>
      <c r="G117" s="38"/>
      <c r="H117" s="37">
        <f t="shared" si="26"/>
        <v>1744.9926</v>
      </c>
      <c r="I117" s="37">
        <f t="shared" si="27"/>
        <v>802.2261</v>
      </c>
      <c r="J117" s="38">
        <f t="shared" si="28"/>
        <v>33277.2999</v>
      </c>
      <c r="K117" s="37">
        <f t="shared" si="29"/>
        <v>18.02385</v>
      </c>
      <c r="L117" s="37">
        <f t="shared" si="30"/>
        <v>34.5267</v>
      </c>
      <c r="M117" s="37">
        <f t="shared" si="31"/>
        <v>245.76825</v>
      </c>
      <c r="N117" s="37">
        <f t="shared" si="32"/>
        <v>107.23049999999999</v>
      </c>
      <c r="O117" s="39"/>
      <c r="P117" s="40">
        <f t="shared" si="33"/>
        <v>457.64354999999995</v>
      </c>
      <c r="Q117" s="40">
        <f t="shared" si="34"/>
        <v>5132.6145</v>
      </c>
      <c r="R117" s="40">
        <f t="shared" si="35"/>
        <v>26.99775</v>
      </c>
      <c r="S117" s="40">
        <f t="shared" si="36"/>
        <v>46.289100000000005</v>
      </c>
      <c r="T117" s="40">
        <f t="shared" si="37"/>
        <v>9.929595</v>
      </c>
      <c r="U117" s="40">
        <f t="shared" si="38"/>
        <v>7.110675</v>
      </c>
      <c r="V117" s="41">
        <f t="shared" si="39"/>
        <v>227.42245499999999</v>
      </c>
      <c r="W117" s="41">
        <v>4062</v>
      </c>
      <c r="X117" s="40">
        <f t="shared" si="40"/>
        <v>126.50157</v>
      </c>
      <c r="Y117" s="68">
        <f t="shared" si="41"/>
        <v>48806.060594999995</v>
      </c>
      <c r="Z117" s="69">
        <v>21683.376000000004</v>
      </c>
      <c r="AA117" s="66">
        <v>5568.408</v>
      </c>
      <c r="AB117" s="67">
        <v>61858.24</v>
      </c>
    </row>
    <row r="118" spans="1:28" ht="23.25" customHeight="1">
      <c r="A118" s="4">
        <f t="shared" si="24"/>
        <v>114</v>
      </c>
      <c r="B118" s="59" t="s">
        <v>114</v>
      </c>
      <c r="C118" s="8">
        <v>250</v>
      </c>
      <c r="D118" s="36">
        <f t="shared" si="44"/>
        <v>1600</v>
      </c>
      <c r="E118" s="37">
        <f t="shared" si="25"/>
        <v>845.25</v>
      </c>
      <c r="F118" s="38">
        <v>0</v>
      </c>
      <c r="G118" s="38"/>
      <c r="H118" s="37">
        <f t="shared" si="26"/>
        <v>1720.9</v>
      </c>
      <c r="I118" s="37">
        <f t="shared" si="27"/>
        <v>791.15</v>
      </c>
      <c r="J118" s="38">
        <f t="shared" si="28"/>
        <v>32817.85</v>
      </c>
      <c r="K118" s="37">
        <f t="shared" si="29"/>
        <v>17.775</v>
      </c>
      <c r="L118" s="37">
        <f t="shared" si="30"/>
        <v>34.05</v>
      </c>
      <c r="M118" s="37">
        <f t="shared" si="31"/>
        <v>242.375</v>
      </c>
      <c r="N118" s="37">
        <f t="shared" si="32"/>
        <v>105.75</v>
      </c>
      <c r="O118" s="39"/>
      <c r="P118" s="40">
        <f t="shared" si="33"/>
        <v>451.325</v>
      </c>
      <c r="Q118" s="40">
        <f t="shared" si="34"/>
        <v>5061.75</v>
      </c>
      <c r="R118" s="40">
        <f t="shared" si="35"/>
        <v>26.625</v>
      </c>
      <c r="S118" s="40">
        <f t="shared" si="36"/>
        <v>45.650000000000006</v>
      </c>
      <c r="T118" s="40">
        <f t="shared" si="37"/>
        <v>9.7925</v>
      </c>
      <c r="U118" s="40">
        <f t="shared" si="38"/>
        <v>7.012499999999999</v>
      </c>
      <c r="V118" s="41">
        <f t="shared" si="39"/>
        <v>224.2825</v>
      </c>
      <c r="W118" s="41"/>
      <c r="X118" s="40">
        <f t="shared" si="40"/>
        <v>124.75500000000001</v>
      </c>
      <c r="Y118" s="68">
        <f t="shared" si="41"/>
        <v>44126.2925</v>
      </c>
      <c r="Z118" s="69">
        <v>22581.504</v>
      </c>
      <c r="AA118" s="66">
        <v>22581.504</v>
      </c>
      <c r="AB118" s="67">
        <v>0</v>
      </c>
    </row>
    <row r="119" spans="1:28" ht="23.25" customHeight="1">
      <c r="A119" s="4">
        <f t="shared" si="24"/>
        <v>115</v>
      </c>
      <c r="B119" s="59" t="s">
        <v>115</v>
      </c>
      <c r="C119" s="7">
        <v>240.3</v>
      </c>
      <c r="D119" s="36">
        <f t="shared" si="44"/>
        <v>1537.92</v>
      </c>
      <c r="E119" s="37">
        <f t="shared" si="25"/>
        <v>812.4543</v>
      </c>
      <c r="F119" s="38">
        <v>0</v>
      </c>
      <c r="G119" s="38"/>
      <c r="H119" s="37">
        <f t="shared" si="26"/>
        <v>1654.1290800000002</v>
      </c>
      <c r="I119" s="37">
        <f t="shared" si="27"/>
        <v>760.45338</v>
      </c>
      <c r="J119" s="38">
        <f t="shared" si="28"/>
        <v>31544.51742</v>
      </c>
      <c r="K119" s="37">
        <f t="shared" si="29"/>
        <v>17.08533</v>
      </c>
      <c r="L119" s="37">
        <f t="shared" si="30"/>
        <v>32.72886</v>
      </c>
      <c r="M119" s="37">
        <f t="shared" si="31"/>
        <v>232.97085</v>
      </c>
      <c r="N119" s="37">
        <f t="shared" si="32"/>
        <v>101.6469</v>
      </c>
      <c r="O119" s="39"/>
      <c r="P119" s="40">
        <f t="shared" si="33"/>
        <v>433.81359</v>
      </c>
      <c r="Q119" s="40">
        <f t="shared" si="34"/>
        <v>4865.3541000000005</v>
      </c>
      <c r="R119" s="40">
        <f t="shared" si="35"/>
        <v>25.59195</v>
      </c>
      <c r="S119" s="40">
        <f t="shared" si="36"/>
        <v>43.878780000000006</v>
      </c>
      <c r="T119" s="40">
        <f t="shared" si="37"/>
        <v>9.412551</v>
      </c>
      <c r="U119" s="40">
        <f t="shared" si="38"/>
        <v>6.740415</v>
      </c>
      <c r="V119" s="41">
        <f t="shared" si="39"/>
        <v>215.580339</v>
      </c>
      <c r="W119" s="41"/>
      <c r="X119" s="40">
        <f t="shared" si="40"/>
        <v>119.91450600000002</v>
      </c>
      <c r="Y119" s="68">
        <f t="shared" si="41"/>
        <v>42414.19235099999</v>
      </c>
      <c r="Z119" s="69">
        <v>21580.776</v>
      </c>
      <c r="AA119" s="66">
        <v>25845.960000000003</v>
      </c>
      <c r="AB119" s="67">
        <v>774.58</v>
      </c>
    </row>
    <row r="120" spans="1:28" ht="23.25" customHeight="1">
      <c r="A120" s="4">
        <f t="shared" si="24"/>
        <v>116</v>
      </c>
      <c r="B120" s="59" t="s">
        <v>116</v>
      </c>
      <c r="C120" s="8">
        <v>251</v>
      </c>
      <c r="D120" s="36">
        <f t="shared" si="44"/>
        <v>1606.4</v>
      </c>
      <c r="E120" s="37">
        <f t="shared" si="25"/>
        <v>848.631</v>
      </c>
      <c r="F120" s="38">
        <v>0</v>
      </c>
      <c r="G120" s="38"/>
      <c r="H120" s="37">
        <f t="shared" si="26"/>
        <v>1727.7836000000002</v>
      </c>
      <c r="I120" s="37">
        <f t="shared" si="27"/>
        <v>794.3146</v>
      </c>
      <c r="J120" s="38">
        <f t="shared" si="28"/>
        <v>32949.121399999996</v>
      </c>
      <c r="K120" s="37">
        <f t="shared" si="29"/>
        <v>17.8461</v>
      </c>
      <c r="L120" s="37">
        <f t="shared" si="30"/>
        <v>34.1862</v>
      </c>
      <c r="M120" s="37">
        <f t="shared" si="31"/>
        <v>243.3445</v>
      </c>
      <c r="N120" s="37">
        <f t="shared" si="32"/>
        <v>106.173</v>
      </c>
      <c r="O120" s="39"/>
      <c r="P120" s="40">
        <f t="shared" si="33"/>
        <v>453.1303</v>
      </c>
      <c r="Q120" s="40">
        <f t="shared" si="34"/>
        <v>5081.997</v>
      </c>
      <c r="R120" s="40">
        <f t="shared" si="35"/>
        <v>26.7315</v>
      </c>
      <c r="S120" s="40">
        <f t="shared" si="36"/>
        <v>45.832600000000006</v>
      </c>
      <c r="T120" s="40">
        <f t="shared" si="37"/>
        <v>9.83167</v>
      </c>
      <c r="U120" s="40">
        <f t="shared" si="38"/>
        <v>7.04055</v>
      </c>
      <c r="V120" s="41">
        <f t="shared" si="39"/>
        <v>225.17963</v>
      </c>
      <c r="W120" s="41"/>
      <c r="X120" s="40">
        <f t="shared" si="40"/>
        <v>125.25402000000001</v>
      </c>
      <c r="Y120" s="68">
        <f t="shared" si="41"/>
        <v>44302.79767</v>
      </c>
      <c r="Z120" s="69">
        <v>22033.992000000002</v>
      </c>
      <c r="AA120" s="66">
        <v>11725.072</v>
      </c>
      <c r="AB120" s="67">
        <v>78449.17</v>
      </c>
    </row>
    <row r="121" spans="1:28" ht="23.25" customHeight="1">
      <c r="A121" s="4">
        <f t="shared" si="24"/>
        <v>117</v>
      </c>
      <c r="B121" s="59" t="s">
        <v>226</v>
      </c>
      <c r="C121" s="8">
        <v>237.9</v>
      </c>
      <c r="D121" s="42">
        <f t="shared" si="44"/>
        <v>1522.5600000000002</v>
      </c>
      <c r="E121" s="37">
        <f t="shared" si="25"/>
        <v>804.3399</v>
      </c>
      <c r="F121" s="38">
        <v>0</v>
      </c>
      <c r="G121" s="38"/>
      <c r="H121" s="37">
        <f t="shared" si="26"/>
        <v>1637.6084400000002</v>
      </c>
      <c r="I121" s="38">
        <f t="shared" si="27"/>
        <v>752.85834</v>
      </c>
      <c r="J121" s="38">
        <f t="shared" si="28"/>
        <v>31229.466060000002</v>
      </c>
      <c r="K121" s="38">
        <f t="shared" si="29"/>
        <v>16.91469</v>
      </c>
      <c r="L121" s="38">
        <f t="shared" si="30"/>
        <v>32.401979999999995</v>
      </c>
      <c r="M121" s="37">
        <f t="shared" si="31"/>
        <v>230.64405000000002</v>
      </c>
      <c r="N121" s="38">
        <f t="shared" si="32"/>
        <v>100.6317</v>
      </c>
      <c r="O121" s="39"/>
      <c r="P121" s="40">
        <f t="shared" si="33"/>
        <v>429.48087</v>
      </c>
      <c r="Q121" s="40">
        <f t="shared" si="34"/>
        <v>4816.7613</v>
      </c>
      <c r="R121" s="40">
        <f t="shared" si="35"/>
        <v>25.33635</v>
      </c>
      <c r="S121" s="40">
        <f t="shared" si="36"/>
        <v>43.440540000000006</v>
      </c>
      <c r="T121" s="40">
        <f t="shared" si="37"/>
        <v>9.318543000000002</v>
      </c>
      <c r="U121" s="40">
        <f t="shared" si="38"/>
        <v>6.673095</v>
      </c>
      <c r="V121" s="41">
        <f t="shared" si="39"/>
        <v>213.427227</v>
      </c>
      <c r="W121" s="41"/>
      <c r="X121" s="40">
        <f t="shared" si="40"/>
        <v>118.716858</v>
      </c>
      <c r="Y121" s="68">
        <f t="shared" si="41"/>
        <v>41990.579943000004</v>
      </c>
      <c r="Z121" s="69">
        <v>4355.280000000001</v>
      </c>
      <c r="AA121" s="66">
        <v>0</v>
      </c>
      <c r="AB121" s="67">
        <v>45935.22</v>
      </c>
    </row>
    <row r="122" spans="1:28" ht="23.25" customHeight="1">
      <c r="A122" s="4">
        <f t="shared" si="24"/>
        <v>118</v>
      </c>
      <c r="B122" s="59" t="s">
        <v>117</v>
      </c>
      <c r="C122" s="7">
        <v>634.8</v>
      </c>
      <c r="D122" s="36">
        <f t="shared" si="44"/>
        <v>4062.72</v>
      </c>
      <c r="E122" s="37">
        <f t="shared" si="25"/>
        <v>2146.2587999999996</v>
      </c>
      <c r="F122" s="38">
        <v>0</v>
      </c>
      <c r="G122" s="38"/>
      <c r="H122" s="37">
        <f t="shared" si="26"/>
        <v>4369.70928</v>
      </c>
      <c r="I122" s="37">
        <f t="shared" si="27"/>
        <v>2008.88808</v>
      </c>
      <c r="J122" s="38">
        <f t="shared" si="28"/>
        <v>83331.08472</v>
      </c>
      <c r="K122" s="37">
        <f t="shared" si="29"/>
        <v>45.13428</v>
      </c>
      <c r="L122" s="37">
        <f t="shared" si="30"/>
        <v>86.45975999999999</v>
      </c>
      <c r="M122" s="37">
        <f t="shared" si="31"/>
        <v>615.4386</v>
      </c>
      <c r="N122" s="37">
        <f t="shared" si="32"/>
        <v>268.5204</v>
      </c>
      <c r="O122" s="39"/>
      <c r="P122" s="40">
        <f t="shared" si="33"/>
        <v>1146.00444</v>
      </c>
      <c r="Q122" s="40">
        <f t="shared" si="34"/>
        <v>12852.7956</v>
      </c>
      <c r="R122" s="40">
        <f t="shared" si="35"/>
        <v>67.60619999999999</v>
      </c>
      <c r="S122" s="40">
        <f t="shared" si="36"/>
        <v>115.91448</v>
      </c>
      <c r="T122" s="40">
        <f t="shared" si="37"/>
        <v>24.865116</v>
      </c>
      <c r="U122" s="40">
        <f t="shared" si="38"/>
        <v>17.80614</v>
      </c>
      <c r="V122" s="41">
        <f t="shared" si="39"/>
        <v>569.498124</v>
      </c>
      <c r="W122" s="41">
        <v>18586.7</v>
      </c>
      <c r="X122" s="40">
        <f t="shared" si="40"/>
        <v>316.777896</v>
      </c>
      <c r="Y122" s="68">
        <f t="shared" si="41"/>
        <v>130632.181916</v>
      </c>
      <c r="Z122" s="69">
        <v>117739.944</v>
      </c>
      <c r="AA122" s="66">
        <v>102535.92</v>
      </c>
      <c r="AB122" s="67">
        <v>159044.18</v>
      </c>
    </row>
    <row r="123" spans="1:28" ht="23.25" customHeight="1">
      <c r="A123" s="4">
        <f t="shared" si="24"/>
        <v>119</v>
      </c>
      <c r="B123" s="59" t="s">
        <v>118</v>
      </c>
      <c r="C123" s="7">
        <v>647.4</v>
      </c>
      <c r="D123" s="36">
        <f t="shared" si="44"/>
        <v>4143.36</v>
      </c>
      <c r="E123" s="37">
        <f t="shared" si="25"/>
        <v>2188.8594</v>
      </c>
      <c r="F123" s="38">
        <v>7084.843333333332</v>
      </c>
      <c r="G123" s="38"/>
      <c r="H123" s="37">
        <f t="shared" si="26"/>
        <v>4456.44264</v>
      </c>
      <c r="I123" s="37">
        <f t="shared" si="27"/>
        <v>2048.76204</v>
      </c>
      <c r="J123" s="38">
        <f t="shared" si="28"/>
        <v>84985.10436</v>
      </c>
      <c r="K123" s="37">
        <f t="shared" si="29"/>
        <v>46.030139999999996</v>
      </c>
      <c r="L123" s="37">
        <f t="shared" si="30"/>
        <v>88.17587999999999</v>
      </c>
      <c r="M123" s="37">
        <f t="shared" si="31"/>
        <v>627.6543</v>
      </c>
      <c r="N123" s="37">
        <f t="shared" si="32"/>
        <v>273.8502</v>
      </c>
      <c r="O123" s="39"/>
      <c r="P123" s="40">
        <f t="shared" si="33"/>
        <v>1168.7512199999999</v>
      </c>
      <c r="Q123" s="40">
        <f t="shared" si="34"/>
        <v>13107.907799999999</v>
      </c>
      <c r="R123" s="40">
        <f t="shared" si="35"/>
        <v>68.9481</v>
      </c>
      <c r="S123" s="40">
        <f t="shared" si="36"/>
        <v>118.21524000000001</v>
      </c>
      <c r="T123" s="40">
        <f t="shared" si="37"/>
        <v>25.358658000000002</v>
      </c>
      <c r="U123" s="40">
        <f t="shared" si="38"/>
        <v>18.15957</v>
      </c>
      <c r="V123" s="41">
        <f t="shared" si="39"/>
        <v>580.801962</v>
      </c>
      <c r="W123" s="41">
        <v>3835.7</v>
      </c>
      <c r="X123" s="40">
        <f t="shared" si="40"/>
        <v>323.065548</v>
      </c>
      <c r="Y123" s="68">
        <f t="shared" si="41"/>
        <v>125189.99039133333</v>
      </c>
      <c r="Z123" s="69">
        <v>119888.13600000001</v>
      </c>
      <c r="AA123" s="66">
        <v>106873.648</v>
      </c>
      <c r="AB123" s="67">
        <v>131223.96</v>
      </c>
    </row>
    <row r="124" spans="1:28" ht="23.25" customHeight="1">
      <c r="A124" s="4">
        <f t="shared" si="24"/>
        <v>120</v>
      </c>
      <c r="B124" s="59" t="s">
        <v>119</v>
      </c>
      <c r="C124" s="8">
        <v>727</v>
      </c>
      <c r="D124" s="36">
        <f t="shared" si="44"/>
        <v>4652.8</v>
      </c>
      <c r="E124" s="37">
        <f t="shared" si="25"/>
        <v>2457.9869999999996</v>
      </c>
      <c r="F124" s="38">
        <v>720.57</v>
      </c>
      <c r="G124" s="38"/>
      <c r="H124" s="37">
        <f t="shared" si="26"/>
        <v>5004.3772</v>
      </c>
      <c r="I124" s="37">
        <f t="shared" si="27"/>
        <v>2300.6642</v>
      </c>
      <c r="J124" s="38">
        <f t="shared" si="28"/>
        <v>95434.3078</v>
      </c>
      <c r="K124" s="37">
        <f t="shared" si="29"/>
        <v>51.689699999999995</v>
      </c>
      <c r="L124" s="37">
        <f t="shared" si="30"/>
        <v>99.0174</v>
      </c>
      <c r="M124" s="37">
        <f t="shared" si="31"/>
        <v>704.8265</v>
      </c>
      <c r="N124" s="37">
        <f t="shared" si="32"/>
        <v>307.521</v>
      </c>
      <c r="O124" s="39"/>
      <c r="P124" s="40">
        <f t="shared" si="33"/>
        <v>1312.4531</v>
      </c>
      <c r="Q124" s="40">
        <f t="shared" si="34"/>
        <v>14719.569</v>
      </c>
      <c r="R124" s="40">
        <f t="shared" si="35"/>
        <v>77.4255</v>
      </c>
      <c r="S124" s="40">
        <f t="shared" si="36"/>
        <v>132.7502</v>
      </c>
      <c r="T124" s="40">
        <f t="shared" si="37"/>
        <v>28.47659</v>
      </c>
      <c r="U124" s="40">
        <f t="shared" si="38"/>
        <v>20.39235</v>
      </c>
      <c r="V124" s="41">
        <f t="shared" si="39"/>
        <v>652.21351</v>
      </c>
      <c r="W124" s="41">
        <v>5127.4</v>
      </c>
      <c r="X124" s="40">
        <f t="shared" si="40"/>
        <v>362.78754000000004</v>
      </c>
      <c r="Y124" s="68">
        <f t="shared" si="41"/>
        <v>134167.22858999998</v>
      </c>
      <c r="Z124" s="69">
        <v>131394.83200000002</v>
      </c>
      <c r="AA124" s="66">
        <v>130365.23200000002</v>
      </c>
      <c r="AB124" s="67">
        <v>12237.99</v>
      </c>
    </row>
    <row r="125" spans="1:28" ht="23.25" customHeight="1">
      <c r="A125" s="4">
        <f t="shared" si="24"/>
        <v>121</v>
      </c>
      <c r="B125" s="59" t="s">
        <v>120</v>
      </c>
      <c r="C125" s="7">
        <v>722.5</v>
      </c>
      <c r="D125" s="36">
        <f t="shared" si="44"/>
        <v>4624</v>
      </c>
      <c r="E125" s="37">
        <f t="shared" si="25"/>
        <v>2442.7725</v>
      </c>
      <c r="F125" s="38">
        <v>3053.7083333333335</v>
      </c>
      <c r="G125" s="38"/>
      <c r="H125" s="37">
        <f t="shared" si="26"/>
        <v>4973.401</v>
      </c>
      <c r="I125" s="37">
        <f t="shared" si="27"/>
        <v>2286.4235</v>
      </c>
      <c r="J125" s="38">
        <f t="shared" si="28"/>
        <v>94843.5865</v>
      </c>
      <c r="K125" s="37">
        <f t="shared" si="29"/>
        <v>51.369749999999996</v>
      </c>
      <c r="L125" s="37">
        <f t="shared" si="30"/>
        <v>98.40449999999998</v>
      </c>
      <c r="M125" s="37">
        <f t="shared" si="31"/>
        <v>700.46375</v>
      </c>
      <c r="N125" s="37">
        <f t="shared" si="32"/>
        <v>305.6175</v>
      </c>
      <c r="O125" s="39"/>
      <c r="P125" s="40">
        <f t="shared" si="33"/>
        <v>1304.32925</v>
      </c>
      <c r="Q125" s="40">
        <f t="shared" si="34"/>
        <v>14628.4575</v>
      </c>
      <c r="R125" s="40">
        <f t="shared" si="35"/>
        <v>76.94624999999999</v>
      </c>
      <c r="S125" s="40">
        <f t="shared" si="36"/>
        <v>131.9285</v>
      </c>
      <c r="T125" s="40">
        <f t="shared" si="37"/>
        <v>28.300325</v>
      </c>
      <c r="U125" s="40">
        <f t="shared" si="38"/>
        <v>20.266125</v>
      </c>
      <c r="V125" s="41">
        <f t="shared" si="39"/>
        <v>648.176425</v>
      </c>
      <c r="W125" s="41">
        <v>6244.36</v>
      </c>
      <c r="X125" s="40">
        <f t="shared" si="40"/>
        <v>360.54195</v>
      </c>
      <c r="Y125" s="68">
        <f t="shared" si="41"/>
        <v>136823.05365833335</v>
      </c>
      <c r="Z125" s="69">
        <v>133554.672</v>
      </c>
      <c r="AA125" s="66">
        <v>121197.98400000001</v>
      </c>
      <c r="AB125" s="67">
        <v>175607.41</v>
      </c>
    </row>
    <row r="126" spans="1:28" ht="23.25" customHeight="1">
      <c r="A126" s="4">
        <f t="shared" si="24"/>
        <v>122</v>
      </c>
      <c r="B126" s="59" t="s">
        <v>121</v>
      </c>
      <c r="C126" s="8">
        <v>810</v>
      </c>
      <c r="D126" s="36">
        <f t="shared" si="44"/>
        <v>5184</v>
      </c>
      <c r="E126" s="37">
        <f t="shared" si="25"/>
        <v>2738.6099999999997</v>
      </c>
      <c r="F126" s="38">
        <v>0</v>
      </c>
      <c r="G126" s="38"/>
      <c r="H126" s="37">
        <f t="shared" si="26"/>
        <v>5575.716</v>
      </c>
      <c r="I126" s="37">
        <f t="shared" si="27"/>
        <v>2563.326</v>
      </c>
      <c r="J126" s="38">
        <f t="shared" si="28"/>
        <v>106329.834</v>
      </c>
      <c r="K126" s="37">
        <f t="shared" si="29"/>
        <v>57.590999999999994</v>
      </c>
      <c r="L126" s="37">
        <f t="shared" si="30"/>
        <v>110.32199999999999</v>
      </c>
      <c r="M126" s="37">
        <f t="shared" si="31"/>
        <v>785.2950000000001</v>
      </c>
      <c r="N126" s="37">
        <f t="shared" si="32"/>
        <v>342.63</v>
      </c>
      <c r="O126" s="39"/>
      <c r="P126" s="40">
        <f t="shared" si="33"/>
        <v>1462.293</v>
      </c>
      <c r="Q126" s="40">
        <f t="shared" si="34"/>
        <v>16400.07</v>
      </c>
      <c r="R126" s="40">
        <f t="shared" si="35"/>
        <v>86.265</v>
      </c>
      <c r="S126" s="40">
        <f t="shared" si="36"/>
        <v>147.906</v>
      </c>
      <c r="T126" s="40">
        <f t="shared" si="37"/>
        <v>31.727700000000002</v>
      </c>
      <c r="U126" s="40">
        <f t="shared" si="38"/>
        <v>22.720499999999998</v>
      </c>
      <c r="V126" s="41">
        <f t="shared" si="39"/>
        <v>726.6753</v>
      </c>
      <c r="W126" s="41">
        <v>8173.82</v>
      </c>
      <c r="X126" s="40">
        <f t="shared" si="40"/>
        <v>404.2062</v>
      </c>
      <c r="Y126" s="68">
        <f t="shared" si="41"/>
        <v>151143.00770000002</v>
      </c>
      <c r="Z126" s="69">
        <v>150012.144</v>
      </c>
      <c r="AA126" s="66">
        <v>124636.71200000001</v>
      </c>
      <c r="AB126" s="67">
        <v>138270.64</v>
      </c>
    </row>
    <row r="127" spans="1:28" ht="23.25" customHeight="1">
      <c r="A127" s="4">
        <f t="shared" si="24"/>
        <v>123</v>
      </c>
      <c r="B127" s="59" t="s">
        <v>122</v>
      </c>
      <c r="C127" s="7">
        <v>603.2</v>
      </c>
      <c r="D127" s="36">
        <f t="shared" si="44"/>
        <v>3860.4800000000005</v>
      </c>
      <c r="E127" s="37">
        <f t="shared" si="25"/>
        <v>2039.4192</v>
      </c>
      <c r="F127" s="38">
        <v>3109.861666666667</v>
      </c>
      <c r="G127" s="38"/>
      <c r="H127" s="37">
        <f t="shared" si="26"/>
        <v>4152.18752</v>
      </c>
      <c r="I127" s="37">
        <f t="shared" si="27"/>
        <v>1908.8867200000002</v>
      </c>
      <c r="J127" s="38">
        <f t="shared" si="28"/>
        <v>79182.90848000001</v>
      </c>
      <c r="K127" s="37">
        <f t="shared" si="29"/>
        <v>42.88752</v>
      </c>
      <c r="L127" s="37">
        <f t="shared" si="30"/>
        <v>82.15584</v>
      </c>
      <c r="M127" s="37">
        <f t="shared" si="31"/>
        <v>584.8024</v>
      </c>
      <c r="N127" s="37">
        <f t="shared" si="32"/>
        <v>255.1536</v>
      </c>
      <c r="O127" s="39"/>
      <c r="P127" s="40">
        <f t="shared" si="33"/>
        <v>1088.95696</v>
      </c>
      <c r="Q127" s="40">
        <f t="shared" si="34"/>
        <v>12212.9904</v>
      </c>
      <c r="R127" s="40">
        <f t="shared" si="35"/>
        <v>64.24080000000001</v>
      </c>
      <c r="S127" s="40">
        <f t="shared" si="36"/>
        <v>110.14432000000002</v>
      </c>
      <c r="T127" s="40">
        <f t="shared" si="37"/>
        <v>23.627344000000004</v>
      </c>
      <c r="U127" s="40">
        <f t="shared" si="38"/>
        <v>16.91976</v>
      </c>
      <c r="V127" s="41">
        <f t="shared" si="39"/>
        <v>541.148816</v>
      </c>
      <c r="W127" s="41">
        <v>6657.93</v>
      </c>
      <c r="X127" s="40">
        <f t="shared" si="40"/>
        <v>301.008864</v>
      </c>
      <c r="Y127" s="68">
        <f t="shared" si="41"/>
        <v>116235.71021066669</v>
      </c>
      <c r="Z127" s="69">
        <v>111888.144</v>
      </c>
      <c r="AA127" s="66">
        <v>104654.92800000001</v>
      </c>
      <c r="AB127" s="67">
        <v>103223.05</v>
      </c>
    </row>
    <row r="128" spans="1:28" ht="23.25" customHeight="1">
      <c r="A128" s="4">
        <f t="shared" si="24"/>
        <v>124</v>
      </c>
      <c r="B128" s="59" t="s">
        <v>123</v>
      </c>
      <c r="C128" s="7">
        <v>907.3</v>
      </c>
      <c r="D128" s="36">
        <f t="shared" si="44"/>
        <v>5806.72</v>
      </c>
      <c r="E128" s="37">
        <f t="shared" si="25"/>
        <v>3067.5813</v>
      </c>
      <c r="F128" s="38">
        <v>6678.383333333335</v>
      </c>
      <c r="G128" s="38"/>
      <c r="H128" s="37">
        <f t="shared" si="26"/>
        <v>6245.49028</v>
      </c>
      <c r="I128" s="37">
        <f t="shared" si="27"/>
        <v>2871.24158</v>
      </c>
      <c r="J128" s="38">
        <f t="shared" si="28"/>
        <v>119102.54122</v>
      </c>
      <c r="K128" s="37">
        <f t="shared" si="29"/>
        <v>64.50903</v>
      </c>
      <c r="L128" s="37">
        <f t="shared" si="30"/>
        <v>123.57425999999998</v>
      </c>
      <c r="M128" s="37">
        <f t="shared" si="31"/>
        <v>879.62735</v>
      </c>
      <c r="N128" s="37">
        <f t="shared" si="32"/>
        <v>383.7879</v>
      </c>
      <c r="O128" s="39"/>
      <c r="P128" s="40">
        <f t="shared" si="33"/>
        <v>1637.94869</v>
      </c>
      <c r="Q128" s="40">
        <f t="shared" si="34"/>
        <v>18370.1031</v>
      </c>
      <c r="R128" s="40">
        <f t="shared" si="35"/>
        <v>96.62745</v>
      </c>
      <c r="S128" s="40">
        <f t="shared" si="36"/>
        <v>165.67298</v>
      </c>
      <c r="T128" s="40">
        <f t="shared" si="37"/>
        <v>35.538941</v>
      </c>
      <c r="U128" s="40">
        <f t="shared" si="38"/>
        <v>25.449764999999996</v>
      </c>
      <c r="V128" s="41">
        <f t="shared" si="39"/>
        <v>813.966049</v>
      </c>
      <c r="W128" s="41">
        <v>10177.44</v>
      </c>
      <c r="X128" s="40">
        <f t="shared" si="40"/>
        <v>452.760846</v>
      </c>
      <c r="Y128" s="68">
        <f t="shared" si="41"/>
        <v>176998.96407433334</v>
      </c>
      <c r="Z128" s="69">
        <v>168017.472</v>
      </c>
      <c r="AA128" s="66">
        <v>156857.40800000002</v>
      </c>
      <c r="AB128" s="67">
        <v>29624.96</v>
      </c>
    </row>
    <row r="129" spans="1:28" ht="23.25" customHeight="1">
      <c r="A129" s="4">
        <f t="shared" si="24"/>
        <v>125</v>
      </c>
      <c r="B129" s="59" t="s">
        <v>124</v>
      </c>
      <c r="C129" s="7">
        <v>2655.6</v>
      </c>
      <c r="D129" s="36">
        <f t="shared" si="44"/>
        <v>16995.84</v>
      </c>
      <c r="E129" s="37">
        <f t="shared" si="25"/>
        <v>8978.5836</v>
      </c>
      <c r="F129" s="38">
        <v>6055.2</v>
      </c>
      <c r="G129" s="38"/>
      <c r="H129" s="37">
        <f t="shared" si="26"/>
        <v>18280.08816</v>
      </c>
      <c r="I129" s="37">
        <f t="shared" si="27"/>
        <v>8403.911759999999</v>
      </c>
      <c r="J129" s="38">
        <f t="shared" si="28"/>
        <v>348604.32983999996</v>
      </c>
      <c r="K129" s="37">
        <f t="shared" si="29"/>
        <v>188.81315999999998</v>
      </c>
      <c r="L129" s="37">
        <f t="shared" si="30"/>
        <v>361.69271999999995</v>
      </c>
      <c r="M129" s="37">
        <f t="shared" si="31"/>
        <v>2574.6041999999998</v>
      </c>
      <c r="N129" s="37">
        <f t="shared" si="32"/>
        <v>1123.3188</v>
      </c>
      <c r="O129" s="39"/>
      <c r="P129" s="40">
        <f t="shared" si="33"/>
        <v>4794.15468</v>
      </c>
      <c r="Q129" s="40">
        <f t="shared" si="34"/>
        <v>53767.9332</v>
      </c>
      <c r="R129" s="40">
        <f t="shared" si="35"/>
        <v>282.8214</v>
      </c>
      <c r="S129" s="40">
        <f t="shared" si="36"/>
        <v>484.91256000000004</v>
      </c>
      <c r="T129" s="40">
        <f t="shared" si="37"/>
        <v>104.019852</v>
      </c>
      <c r="U129" s="40">
        <f t="shared" si="38"/>
        <v>74.48957999999999</v>
      </c>
      <c r="V129" s="41">
        <f t="shared" si="39"/>
        <v>2382.418428</v>
      </c>
      <c r="W129" s="41">
        <v>17441.89</v>
      </c>
      <c r="X129" s="40">
        <f t="shared" si="40"/>
        <v>1325.197512</v>
      </c>
      <c r="Y129" s="68">
        <f t="shared" si="41"/>
        <v>492224.219452</v>
      </c>
      <c r="Z129" s="69">
        <v>491663.304</v>
      </c>
      <c r="AA129" s="66">
        <v>455506.072</v>
      </c>
      <c r="AB129" s="67">
        <v>214827.22</v>
      </c>
    </row>
    <row r="130" spans="1:28" ht="23.25" customHeight="1">
      <c r="A130" s="4">
        <f t="shared" si="24"/>
        <v>126</v>
      </c>
      <c r="B130" s="59" t="s">
        <v>125</v>
      </c>
      <c r="C130" s="7">
        <v>1335.6</v>
      </c>
      <c r="D130" s="36">
        <f t="shared" si="44"/>
        <v>8547.84</v>
      </c>
      <c r="E130" s="37">
        <f t="shared" si="25"/>
        <v>4515.663599999999</v>
      </c>
      <c r="F130" s="38">
        <v>7530.14</v>
      </c>
      <c r="G130" s="38"/>
      <c r="H130" s="37">
        <f t="shared" si="26"/>
        <v>9193.73616</v>
      </c>
      <c r="I130" s="37">
        <f t="shared" si="27"/>
        <v>4226.63976</v>
      </c>
      <c r="J130" s="38">
        <f t="shared" si="28"/>
        <v>175326.08184</v>
      </c>
      <c r="K130" s="37">
        <f t="shared" si="29"/>
        <v>94.96115999999999</v>
      </c>
      <c r="L130" s="37">
        <f t="shared" si="30"/>
        <v>181.90871999999996</v>
      </c>
      <c r="M130" s="37">
        <f t="shared" si="31"/>
        <v>1294.8642</v>
      </c>
      <c r="N130" s="37">
        <f t="shared" si="32"/>
        <v>564.9588</v>
      </c>
      <c r="O130" s="39"/>
      <c r="P130" s="40">
        <f t="shared" si="33"/>
        <v>2411.1586799999995</v>
      </c>
      <c r="Q130" s="40">
        <f t="shared" si="34"/>
        <v>27041.8932</v>
      </c>
      <c r="R130" s="40">
        <f t="shared" si="35"/>
        <v>142.2414</v>
      </c>
      <c r="S130" s="40">
        <f t="shared" si="36"/>
        <v>243.88056</v>
      </c>
      <c r="T130" s="40">
        <f t="shared" si="37"/>
        <v>52.315452</v>
      </c>
      <c r="U130" s="40">
        <f t="shared" si="38"/>
        <v>37.46357999999999</v>
      </c>
      <c r="V130" s="41">
        <f t="shared" si="39"/>
        <v>1198.2068279999999</v>
      </c>
      <c r="W130" s="41">
        <v>13847.3</v>
      </c>
      <c r="X130" s="40">
        <f t="shared" si="40"/>
        <v>666.4911119999999</v>
      </c>
      <c r="Y130" s="68">
        <f t="shared" si="41"/>
        <v>257117.745052</v>
      </c>
      <c r="Z130" s="69">
        <v>246905.85600000003</v>
      </c>
      <c r="AA130" s="66">
        <v>229988.696</v>
      </c>
      <c r="AB130" s="67">
        <v>260580.39</v>
      </c>
    </row>
    <row r="131" spans="1:28" ht="23.25" customHeight="1">
      <c r="A131" s="4">
        <f t="shared" si="24"/>
        <v>127</v>
      </c>
      <c r="B131" s="59" t="s">
        <v>126</v>
      </c>
      <c r="C131" s="7">
        <v>1339.8</v>
      </c>
      <c r="D131" s="36">
        <f t="shared" si="44"/>
        <v>8574.72</v>
      </c>
      <c r="E131" s="37">
        <f t="shared" si="25"/>
        <v>4529.863799999999</v>
      </c>
      <c r="F131" s="38">
        <v>25270.01833333333</v>
      </c>
      <c r="G131" s="38"/>
      <c r="H131" s="37">
        <f t="shared" si="26"/>
        <v>9222.647280000001</v>
      </c>
      <c r="I131" s="37">
        <f t="shared" si="27"/>
        <v>4239.93108</v>
      </c>
      <c r="J131" s="38">
        <f t="shared" si="28"/>
        <v>175877.42171999998</v>
      </c>
      <c r="K131" s="37">
        <f t="shared" si="29"/>
        <v>95.25977999999999</v>
      </c>
      <c r="L131" s="37">
        <f t="shared" si="30"/>
        <v>182.48075999999998</v>
      </c>
      <c r="M131" s="37">
        <f t="shared" si="31"/>
        <v>1298.9361</v>
      </c>
      <c r="N131" s="37">
        <f t="shared" si="32"/>
        <v>566.7353999999999</v>
      </c>
      <c r="O131" s="39"/>
      <c r="P131" s="40">
        <f t="shared" si="33"/>
        <v>2418.7409399999997</v>
      </c>
      <c r="Q131" s="40">
        <f t="shared" si="34"/>
        <v>27126.9306</v>
      </c>
      <c r="R131" s="40">
        <f t="shared" si="35"/>
        <v>142.68869999999998</v>
      </c>
      <c r="S131" s="40">
        <f t="shared" si="36"/>
        <v>244.64748</v>
      </c>
      <c r="T131" s="40">
        <f t="shared" si="37"/>
        <v>52.479966000000005</v>
      </c>
      <c r="U131" s="40">
        <f t="shared" si="38"/>
        <v>37.58139</v>
      </c>
      <c r="V131" s="41">
        <f t="shared" si="39"/>
        <v>1201.974774</v>
      </c>
      <c r="W131" s="41">
        <v>24007</v>
      </c>
      <c r="X131" s="40">
        <f t="shared" si="40"/>
        <v>668.586996</v>
      </c>
      <c r="Y131" s="68">
        <f t="shared" si="41"/>
        <v>285758.6450993333</v>
      </c>
      <c r="Z131" s="69">
        <v>247887.07200000004</v>
      </c>
      <c r="AA131" s="66">
        <v>245949.608</v>
      </c>
      <c r="AB131" s="67">
        <v>25319.12</v>
      </c>
    </row>
    <row r="132" spans="1:28" ht="23.25" customHeight="1">
      <c r="A132" s="4">
        <f t="shared" si="24"/>
        <v>128</v>
      </c>
      <c r="B132" s="59" t="s">
        <v>127</v>
      </c>
      <c r="C132" s="8">
        <v>1329</v>
      </c>
      <c r="D132" s="36">
        <f t="shared" si="44"/>
        <v>8505.6</v>
      </c>
      <c r="E132" s="37">
        <f t="shared" si="25"/>
        <v>4493.349</v>
      </c>
      <c r="F132" s="38">
        <v>0</v>
      </c>
      <c r="G132" s="38"/>
      <c r="H132" s="37">
        <f t="shared" si="26"/>
        <v>9148.3044</v>
      </c>
      <c r="I132" s="37">
        <f t="shared" si="27"/>
        <v>4205.7534000000005</v>
      </c>
      <c r="J132" s="38">
        <f t="shared" si="28"/>
        <v>174459.6906</v>
      </c>
      <c r="K132" s="37">
        <f t="shared" si="29"/>
        <v>94.4919</v>
      </c>
      <c r="L132" s="37">
        <f t="shared" si="30"/>
        <v>181.00979999999998</v>
      </c>
      <c r="M132" s="37">
        <f t="shared" si="31"/>
        <v>1288.4655</v>
      </c>
      <c r="N132" s="37">
        <f t="shared" si="32"/>
        <v>562.167</v>
      </c>
      <c r="O132" s="39"/>
      <c r="P132" s="40">
        <f t="shared" si="33"/>
        <v>2399.2437</v>
      </c>
      <c r="Q132" s="40">
        <f t="shared" si="34"/>
        <v>26908.263</v>
      </c>
      <c r="R132" s="40">
        <f t="shared" si="35"/>
        <v>141.5385</v>
      </c>
      <c r="S132" s="40">
        <f t="shared" si="36"/>
        <v>242.67540000000002</v>
      </c>
      <c r="T132" s="40">
        <f t="shared" si="37"/>
        <v>52.05693</v>
      </c>
      <c r="U132" s="40">
        <f t="shared" si="38"/>
        <v>37.27845</v>
      </c>
      <c r="V132" s="41">
        <f t="shared" si="39"/>
        <v>1192.28577</v>
      </c>
      <c r="W132" s="41">
        <v>11757.28</v>
      </c>
      <c r="X132" s="40">
        <f t="shared" si="40"/>
        <v>663.19758</v>
      </c>
      <c r="Y132" s="68">
        <f t="shared" si="41"/>
        <v>246332.65092999997</v>
      </c>
      <c r="Z132" s="69">
        <v>246146.61600000004</v>
      </c>
      <c r="AA132" s="66">
        <v>179128.472</v>
      </c>
      <c r="AB132" s="67">
        <v>384973.49</v>
      </c>
    </row>
    <row r="133" spans="1:28" ht="23.25" customHeight="1">
      <c r="A133" s="4">
        <f t="shared" si="24"/>
        <v>129</v>
      </c>
      <c r="B133" s="59" t="s">
        <v>128</v>
      </c>
      <c r="C133" s="7">
        <v>635.9</v>
      </c>
      <c r="D133" s="36">
        <f t="shared" si="44"/>
        <v>4069.76</v>
      </c>
      <c r="E133" s="37">
        <f t="shared" si="25"/>
        <v>2149.9779</v>
      </c>
      <c r="F133" s="38">
        <v>8971.09</v>
      </c>
      <c r="G133" s="38"/>
      <c r="H133" s="37">
        <f t="shared" si="26"/>
        <v>4377.28124</v>
      </c>
      <c r="I133" s="37">
        <f t="shared" si="27"/>
        <v>2012.36914</v>
      </c>
      <c r="J133" s="38">
        <f t="shared" si="28"/>
        <v>83475.48326</v>
      </c>
      <c r="K133" s="37">
        <f t="shared" si="29"/>
        <v>45.212489999999995</v>
      </c>
      <c r="L133" s="37">
        <f t="shared" si="30"/>
        <v>86.60958</v>
      </c>
      <c r="M133" s="37">
        <f t="shared" si="31"/>
        <v>616.50505</v>
      </c>
      <c r="N133" s="37">
        <f t="shared" si="32"/>
        <v>268.9857</v>
      </c>
      <c r="O133" s="39"/>
      <c r="P133" s="40">
        <f t="shared" si="33"/>
        <v>1147.99027</v>
      </c>
      <c r="Q133" s="40">
        <f t="shared" si="34"/>
        <v>12875.067299999999</v>
      </c>
      <c r="R133" s="40">
        <f t="shared" si="35"/>
        <v>67.72335</v>
      </c>
      <c r="S133" s="40">
        <f t="shared" si="36"/>
        <v>116.11534</v>
      </c>
      <c r="T133" s="40">
        <f t="shared" si="37"/>
        <v>24.908203</v>
      </c>
      <c r="U133" s="40">
        <f t="shared" si="38"/>
        <v>17.836994999999998</v>
      </c>
      <c r="V133" s="41">
        <f t="shared" si="39"/>
        <v>570.484967</v>
      </c>
      <c r="W133" s="41"/>
      <c r="X133" s="40">
        <f t="shared" si="40"/>
        <v>317.326818</v>
      </c>
      <c r="Y133" s="68">
        <f t="shared" si="41"/>
        <v>121210.72760299998</v>
      </c>
      <c r="Z133" s="69">
        <v>99315.936</v>
      </c>
      <c r="AA133" s="66">
        <v>93079.19200000001</v>
      </c>
      <c r="AB133" s="67">
        <v>124347.53</v>
      </c>
    </row>
    <row r="134" spans="1:28" ht="23.25" customHeight="1">
      <c r="A134" s="4">
        <f aca="true" t="shared" si="45" ref="A134:A197">A133+1</f>
        <v>130</v>
      </c>
      <c r="B134" s="59" t="s">
        <v>129</v>
      </c>
      <c r="C134" s="7">
        <v>710.6</v>
      </c>
      <c r="D134" s="36">
        <f t="shared" si="44"/>
        <v>4547.84</v>
      </c>
      <c r="E134" s="37">
        <f aca="true" t="shared" si="46" ref="E134:E187">C134*3.381</f>
        <v>2402.5386</v>
      </c>
      <c r="F134" s="38">
        <v>276.66</v>
      </c>
      <c r="G134" s="38"/>
      <c r="H134" s="37">
        <f aca="true" t="shared" si="47" ref="H134:H197">C134*6.8836</f>
        <v>4891.48616</v>
      </c>
      <c r="I134" s="37">
        <f aca="true" t="shared" si="48" ref="I134:I197">C134*3.1646</f>
        <v>2248.76476</v>
      </c>
      <c r="J134" s="38">
        <f aca="true" t="shared" si="49" ref="J134:J197">C134*131.2714</f>
        <v>93281.45684</v>
      </c>
      <c r="K134" s="37">
        <f aca="true" t="shared" si="50" ref="K134:K197">C134*0.0711</f>
        <v>50.52366</v>
      </c>
      <c r="L134" s="37">
        <f aca="true" t="shared" si="51" ref="L134:L197">C134*0.1362</f>
        <v>96.78371999999999</v>
      </c>
      <c r="M134" s="37">
        <f aca="true" t="shared" si="52" ref="M134:M197">C134*0.9695</f>
        <v>688.9267000000001</v>
      </c>
      <c r="N134" s="37">
        <f aca="true" t="shared" si="53" ref="N134:N197">C134*0.423</f>
        <v>300.5838</v>
      </c>
      <c r="O134" s="39"/>
      <c r="P134" s="40">
        <f aca="true" t="shared" si="54" ref="P134:P197">C134*1.8053</f>
        <v>1282.84618</v>
      </c>
      <c r="Q134" s="40">
        <f aca="true" t="shared" si="55" ref="Q134:Q197">C134*20.247</f>
        <v>14387.5182</v>
      </c>
      <c r="R134" s="40">
        <f aca="true" t="shared" si="56" ref="R134:R197">C134*0.1065</f>
        <v>75.6789</v>
      </c>
      <c r="S134" s="40">
        <f aca="true" t="shared" si="57" ref="S134:S189">C134*0.1826</f>
        <v>129.75556</v>
      </c>
      <c r="T134" s="40">
        <f aca="true" t="shared" si="58" ref="T134:T172">C134*0.03917</f>
        <v>27.834202000000005</v>
      </c>
      <c r="U134" s="40">
        <f aca="true" t="shared" si="59" ref="U134:U197">C134*0.02805</f>
        <v>19.93233</v>
      </c>
      <c r="V134" s="41">
        <f aca="true" t="shared" si="60" ref="V134:V197">C134*0.89713</f>
        <v>637.500578</v>
      </c>
      <c r="W134" s="41"/>
      <c r="X134" s="40">
        <f aca="true" t="shared" si="61" ref="X134:X197">C134*0.49902</f>
        <v>354.603612</v>
      </c>
      <c r="Y134" s="68">
        <f t="shared" si="41"/>
        <v>125701.233802</v>
      </c>
      <c r="Z134" s="69">
        <v>116805.528</v>
      </c>
      <c r="AA134" s="66">
        <v>99159.68800000001</v>
      </c>
      <c r="AB134" s="67">
        <v>25616.44</v>
      </c>
    </row>
    <row r="135" spans="1:28" ht="23.25" customHeight="1">
      <c r="A135" s="4">
        <f t="shared" si="45"/>
        <v>131</v>
      </c>
      <c r="B135" s="59" t="s">
        <v>130</v>
      </c>
      <c r="C135" s="7">
        <v>729.5</v>
      </c>
      <c r="D135" s="36">
        <f t="shared" si="44"/>
        <v>4668.8</v>
      </c>
      <c r="E135" s="37">
        <f t="shared" si="46"/>
        <v>2466.4395</v>
      </c>
      <c r="F135" s="38">
        <v>2526.37</v>
      </c>
      <c r="G135" s="38"/>
      <c r="H135" s="37">
        <f t="shared" si="47"/>
        <v>5021.586200000001</v>
      </c>
      <c r="I135" s="37">
        <f t="shared" si="48"/>
        <v>2308.5757</v>
      </c>
      <c r="J135" s="38">
        <f t="shared" si="49"/>
        <v>95762.4863</v>
      </c>
      <c r="K135" s="37">
        <f t="shared" si="50"/>
        <v>51.86745</v>
      </c>
      <c r="L135" s="37">
        <f t="shared" si="51"/>
        <v>99.35789999999999</v>
      </c>
      <c r="M135" s="37">
        <f t="shared" si="52"/>
        <v>707.25025</v>
      </c>
      <c r="N135" s="37">
        <f t="shared" si="53"/>
        <v>308.57849999999996</v>
      </c>
      <c r="O135" s="39"/>
      <c r="P135" s="40">
        <f t="shared" si="54"/>
        <v>1316.96635</v>
      </c>
      <c r="Q135" s="40">
        <f t="shared" si="55"/>
        <v>14770.1865</v>
      </c>
      <c r="R135" s="40">
        <f t="shared" si="56"/>
        <v>77.69175</v>
      </c>
      <c r="S135" s="40">
        <f t="shared" si="57"/>
        <v>133.2067</v>
      </c>
      <c r="T135" s="40">
        <f t="shared" si="58"/>
        <v>28.574515</v>
      </c>
      <c r="U135" s="40">
        <f t="shared" si="59"/>
        <v>20.462474999999998</v>
      </c>
      <c r="V135" s="41">
        <f t="shared" si="60"/>
        <v>654.456335</v>
      </c>
      <c r="W135" s="41">
        <v>2357.78</v>
      </c>
      <c r="X135" s="40">
        <f t="shared" si="61"/>
        <v>364.03509</v>
      </c>
      <c r="Y135" s="68">
        <f aca="true" t="shared" si="62" ref="Y135:Y198">X135+W135+V135+U135+T135+S135+R135+Q135+P135+O135+N135+M135+L135+K135+J135+I135+H135+G135+F135+E135+D135</f>
        <v>133644.671515</v>
      </c>
      <c r="Z135" s="69">
        <v>113172.91200000001</v>
      </c>
      <c r="AA135" s="66">
        <v>85250.408</v>
      </c>
      <c r="AB135" s="67">
        <v>156397.28</v>
      </c>
    </row>
    <row r="136" spans="1:28" ht="23.25" customHeight="1">
      <c r="A136" s="4">
        <f t="shared" si="45"/>
        <v>132</v>
      </c>
      <c r="B136" s="59" t="s">
        <v>131</v>
      </c>
      <c r="C136" s="7">
        <v>813.3</v>
      </c>
      <c r="D136" s="36">
        <f t="shared" si="44"/>
        <v>5205.12</v>
      </c>
      <c r="E136" s="37">
        <f t="shared" si="46"/>
        <v>2749.7672999999995</v>
      </c>
      <c r="F136" s="38">
        <v>2277.67</v>
      </c>
      <c r="G136" s="38"/>
      <c r="H136" s="37">
        <f t="shared" si="47"/>
        <v>5598.43188</v>
      </c>
      <c r="I136" s="37">
        <f t="shared" si="48"/>
        <v>2573.76918</v>
      </c>
      <c r="J136" s="38">
        <f t="shared" si="49"/>
        <v>106763.02962</v>
      </c>
      <c r="K136" s="37">
        <f t="shared" si="50"/>
        <v>57.82563</v>
      </c>
      <c r="L136" s="37">
        <f t="shared" si="51"/>
        <v>110.77145999999999</v>
      </c>
      <c r="M136" s="37">
        <f t="shared" si="52"/>
        <v>788.4943499999999</v>
      </c>
      <c r="N136" s="37">
        <f t="shared" si="53"/>
        <v>344.0259</v>
      </c>
      <c r="O136" s="39"/>
      <c r="P136" s="40">
        <f t="shared" si="54"/>
        <v>1468.25049</v>
      </c>
      <c r="Q136" s="40">
        <f t="shared" si="55"/>
        <v>16466.8851</v>
      </c>
      <c r="R136" s="40">
        <f t="shared" si="56"/>
        <v>86.61644999999999</v>
      </c>
      <c r="S136" s="40">
        <f t="shared" si="57"/>
        <v>148.50858</v>
      </c>
      <c r="T136" s="40">
        <f t="shared" si="58"/>
        <v>31.856961000000002</v>
      </c>
      <c r="U136" s="40">
        <f t="shared" si="59"/>
        <v>22.813064999999998</v>
      </c>
      <c r="V136" s="41">
        <f t="shared" si="60"/>
        <v>729.635829</v>
      </c>
      <c r="W136" s="41"/>
      <c r="X136" s="40">
        <f t="shared" si="61"/>
        <v>405.852966</v>
      </c>
      <c r="Y136" s="68">
        <f t="shared" si="62"/>
        <v>145829.32476100003</v>
      </c>
      <c r="Z136" s="69">
        <v>133588.44</v>
      </c>
      <c r="AA136" s="66">
        <v>126877.53600000002</v>
      </c>
      <c r="AB136" s="67">
        <v>45863.32</v>
      </c>
    </row>
    <row r="137" spans="1:28" ht="23.25" customHeight="1">
      <c r="A137" s="4">
        <f t="shared" si="45"/>
        <v>133</v>
      </c>
      <c r="B137" s="59" t="s">
        <v>132</v>
      </c>
      <c r="C137" s="7">
        <v>805.8</v>
      </c>
      <c r="D137" s="36">
        <f t="shared" si="44"/>
        <v>5157.12</v>
      </c>
      <c r="E137" s="37">
        <f t="shared" si="46"/>
        <v>2724.4097999999994</v>
      </c>
      <c r="F137" s="38">
        <v>1238.4</v>
      </c>
      <c r="G137" s="38"/>
      <c r="H137" s="37">
        <f t="shared" si="47"/>
        <v>5546.80488</v>
      </c>
      <c r="I137" s="37">
        <f t="shared" si="48"/>
        <v>2550.0346799999998</v>
      </c>
      <c r="J137" s="38">
        <f t="shared" si="49"/>
        <v>105778.49411999999</v>
      </c>
      <c r="K137" s="37">
        <f t="shared" si="50"/>
        <v>57.292379999999994</v>
      </c>
      <c r="L137" s="37">
        <f t="shared" si="51"/>
        <v>109.74995999999999</v>
      </c>
      <c r="M137" s="37">
        <f t="shared" si="52"/>
        <v>781.2230999999999</v>
      </c>
      <c r="N137" s="37">
        <f t="shared" si="53"/>
        <v>340.85339999999997</v>
      </c>
      <c r="O137" s="39"/>
      <c r="P137" s="40">
        <f t="shared" si="54"/>
        <v>1454.7107399999998</v>
      </c>
      <c r="Q137" s="40">
        <f t="shared" si="55"/>
        <v>16315.032599999999</v>
      </c>
      <c r="R137" s="40">
        <f t="shared" si="56"/>
        <v>85.81769999999999</v>
      </c>
      <c r="S137" s="40">
        <f t="shared" si="57"/>
        <v>147.13908</v>
      </c>
      <c r="T137" s="40">
        <f t="shared" si="58"/>
        <v>31.563186</v>
      </c>
      <c r="U137" s="40">
        <f t="shared" si="59"/>
        <v>22.60269</v>
      </c>
      <c r="V137" s="41">
        <f t="shared" si="60"/>
        <v>722.9073539999999</v>
      </c>
      <c r="W137" s="41"/>
      <c r="X137" s="40">
        <f t="shared" si="61"/>
        <v>402.110316</v>
      </c>
      <c r="Y137" s="68">
        <f t="shared" si="62"/>
        <v>143466.26598599995</v>
      </c>
      <c r="Z137" s="69">
        <v>132454.296</v>
      </c>
      <c r="AA137" s="66">
        <v>119940.368</v>
      </c>
      <c r="AB137" s="67">
        <v>138581.72</v>
      </c>
    </row>
    <row r="138" spans="1:28" ht="23.25" customHeight="1">
      <c r="A138" s="4">
        <f t="shared" si="45"/>
        <v>134</v>
      </c>
      <c r="B138" s="59" t="s">
        <v>133</v>
      </c>
      <c r="C138" s="7">
        <v>555.5</v>
      </c>
      <c r="D138" s="36">
        <f t="shared" si="44"/>
        <v>3555.2000000000003</v>
      </c>
      <c r="E138" s="37">
        <f t="shared" si="46"/>
        <v>1878.1454999999999</v>
      </c>
      <c r="F138" s="38">
        <v>0</v>
      </c>
      <c r="G138" s="38"/>
      <c r="H138" s="37">
        <f t="shared" si="47"/>
        <v>3823.8398</v>
      </c>
      <c r="I138" s="37">
        <f t="shared" si="48"/>
        <v>1757.9353</v>
      </c>
      <c r="J138" s="38">
        <f t="shared" si="49"/>
        <v>72921.2627</v>
      </c>
      <c r="K138" s="37">
        <f t="shared" si="50"/>
        <v>39.49605</v>
      </c>
      <c r="L138" s="37">
        <f t="shared" si="51"/>
        <v>75.6591</v>
      </c>
      <c r="M138" s="37">
        <f t="shared" si="52"/>
        <v>538.5572500000001</v>
      </c>
      <c r="N138" s="37">
        <f t="shared" si="53"/>
        <v>234.9765</v>
      </c>
      <c r="O138" s="39"/>
      <c r="P138" s="40">
        <f t="shared" si="54"/>
        <v>1002.8441499999999</v>
      </c>
      <c r="Q138" s="40">
        <f t="shared" si="55"/>
        <v>11247.2085</v>
      </c>
      <c r="R138" s="40">
        <f t="shared" si="56"/>
        <v>59.16075</v>
      </c>
      <c r="S138" s="40">
        <f t="shared" si="57"/>
        <v>101.43430000000001</v>
      </c>
      <c r="T138" s="40">
        <f t="shared" si="58"/>
        <v>21.758935</v>
      </c>
      <c r="U138" s="40">
        <f t="shared" si="59"/>
        <v>15.581774999999999</v>
      </c>
      <c r="V138" s="41">
        <f t="shared" si="60"/>
        <v>498.355715</v>
      </c>
      <c r="W138" s="41">
        <v>2193</v>
      </c>
      <c r="X138" s="40">
        <f t="shared" si="61"/>
        <v>277.20561000000004</v>
      </c>
      <c r="Y138" s="68">
        <f t="shared" si="62"/>
        <v>100241.621935</v>
      </c>
      <c r="Z138" s="69">
        <v>96850.512</v>
      </c>
      <c r="AA138" s="66">
        <v>96465.944</v>
      </c>
      <c r="AB138" s="67">
        <v>1606.86</v>
      </c>
    </row>
    <row r="139" spans="1:28" ht="23.25" customHeight="1">
      <c r="A139" s="4">
        <f t="shared" si="45"/>
        <v>135</v>
      </c>
      <c r="B139" s="59" t="s">
        <v>134</v>
      </c>
      <c r="C139" s="7">
        <v>884.5</v>
      </c>
      <c r="D139" s="36">
        <f t="shared" si="44"/>
        <v>5660.8</v>
      </c>
      <c r="E139" s="37">
        <f t="shared" si="46"/>
        <v>2990.4945</v>
      </c>
      <c r="F139" s="38">
        <v>352.76</v>
      </c>
      <c r="G139" s="38"/>
      <c r="H139" s="37">
        <f t="shared" si="47"/>
        <v>6088.5442</v>
      </c>
      <c r="I139" s="37">
        <f t="shared" si="48"/>
        <v>2799.0887000000002</v>
      </c>
      <c r="J139" s="38">
        <f t="shared" si="49"/>
        <v>116109.5533</v>
      </c>
      <c r="K139" s="37">
        <f t="shared" si="50"/>
        <v>62.88795</v>
      </c>
      <c r="L139" s="37">
        <f t="shared" si="51"/>
        <v>120.46889999999999</v>
      </c>
      <c r="M139" s="37">
        <f t="shared" si="52"/>
        <v>857.52275</v>
      </c>
      <c r="N139" s="37">
        <f t="shared" si="53"/>
        <v>374.14349999999996</v>
      </c>
      <c r="O139" s="39"/>
      <c r="P139" s="40">
        <f t="shared" si="54"/>
        <v>1596.78785</v>
      </c>
      <c r="Q139" s="40">
        <f t="shared" si="55"/>
        <v>17908.4715</v>
      </c>
      <c r="R139" s="40">
        <f t="shared" si="56"/>
        <v>94.19924999999999</v>
      </c>
      <c r="S139" s="40">
        <f t="shared" si="57"/>
        <v>161.5097</v>
      </c>
      <c r="T139" s="40">
        <f t="shared" si="58"/>
        <v>34.645865</v>
      </c>
      <c r="U139" s="40">
        <f t="shared" si="59"/>
        <v>24.810225</v>
      </c>
      <c r="V139" s="41">
        <f t="shared" si="60"/>
        <v>793.511485</v>
      </c>
      <c r="W139" s="41">
        <v>7403.73</v>
      </c>
      <c r="X139" s="40">
        <f t="shared" si="61"/>
        <v>441.38319</v>
      </c>
      <c r="Y139" s="68">
        <f t="shared" si="62"/>
        <v>163875.31286499999</v>
      </c>
      <c r="Z139" s="69">
        <v>137369.088</v>
      </c>
      <c r="AA139" s="66">
        <v>139599.744</v>
      </c>
      <c r="AB139" s="67">
        <v>3242.88</v>
      </c>
    </row>
    <row r="140" spans="1:28" ht="23.25" customHeight="1">
      <c r="A140" s="4">
        <f t="shared" si="45"/>
        <v>136</v>
      </c>
      <c r="B140" s="59" t="s">
        <v>135</v>
      </c>
      <c r="C140" s="7">
        <v>888.3</v>
      </c>
      <c r="D140" s="36">
        <f t="shared" si="44"/>
        <v>5685.12</v>
      </c>
      <c r="E140" s="37">
        <f t="shared" si="46"/>
        <v>3003.3423</v>
      </c>
      <c r="F140" s="38">
        <v>5173.358333333333</v>
      </c>
      <c r="G140" s="38"/>
      <c r="H140" s="37">
        <f t="shared" si="47"/>
        <v>6114.70188</v>
      </c>
      <c r="I140" s="37">
        <f t="shared" si="48"/>
        <v>2811.11418</v>
      </c>
      <c r="J140" s="38">
        <f t="shared" si="49"/>
        <v>116608.38462</v>
      </c>
      <c r="K140" s="37">
        <f t="shared" si="50"/>
        <v>63.15812999999999</v>
      </c>
      <c r="L140" s="37">
        <f t="shared" si="51"/>
        <v>120.98645999999998</v>
      </c>
      <c r="M140" s="37">
        <f t="shared" si="52"/>
        <v>861.20685</v>
      </c>
      <c r="N140" s="37">
        <f t="shared" si="53"/>
        <v>375.75089999999994</v>
      </c>
      <c r="O140" s="39"/>
      <c r="P140" s="40">
        <f t="shared" si="54"/>
        <v>1603.64799</v>
      </c>
      <c r="Q140" s="40">
        <f t="shared" si="55"/>
        <v>17985.410099999997</v>
      </c>
      <c r="R140" s="40">
        <f t="shared" si="56"/>
        <v>94.60395</v>
      </c>
      <c r="S140" s="40">
        <f t="shared" si="57"/>
        <v>162.20358000000002</v>
      </c>
      <c r="T140" s="40">
        <f t="shared" si="58"/>
        <v>34.794711</v>
      </c>
      <c r="U140" s="40">
        <f t="shared" si="59"/>
        <v>24.916814999999996</v>
      </c>
      <c r="V140" s="41">
        <f t="shared" si="60"/>
        <v>796.920579</v>
      </c>
      <c r="W140" s="41">
        <v>5285.18</v>
      </c>
      <c r="X140" s="40">
        <f t="shared" si="61"/>
        <v>443.279466</v>
      </c>
      <c r="Y140" s="68">
        <f t="shared" si="62"/>
        <v>167248.08084433334</v>
      </c>
      <c r="Z140" s="69">
        <v>146018.664</v>
      </c>
      <c r="AA140" s="66">
        <v>147583.52800000002</v>
      </c>
      <c r="AB140" s="67">
        <v>4119.25</v>
      </c>
    </row>
    <row r="141" spans="1:28" ht="23.25" customHeight="1">
      <c r="A141" s="4">
        <f t="shared" si="45"/>
        <v>137</v>
      </c>
      <c r="B141" s="59" t="s">
        <v>136</v>
      </c>
      <c r="C141" s="7">
        <v>827.2</v>
      </c>
      <c r="D141" s="36">
        <f t="shared" si="44"/>
        <v>5294.080000000001</v>
      </c>
      <c r="E141" s="37">
        <f t="shared" si="46"/>
        <v>2796.7632</v>
      </c>
      <c r="F141" s="38">
        <v>6370.22</v>
      </c>
      <c r="G141" s="38"/>
      <c r="H141" s="37">
        <f t="shared" si="47"/>
        <v>5694.113920000001</v>
      </c>
      <c r="I141" s="37">
        <f t="shared" si="48"/>
        <v>2617.75712</v>
      </c>
      <c r="J141" s="38">
        <f t="shared" si="49"/>
        <v>108587.70208</v>
      </c>
      <c r="K141" s="37">
        <f t="shared" si="50"/>
        <v>58.81392</v>
      </c>
      <c r="L141" s="37">
        <f t="shared" si="51"/>
        <v>112.66463999999999</v>
      </c>
      <c r="M141" s="37">
        <f t="shared" si="52"/>
        <v>801.9704</v>
      </c>
      <c r="N141" s="37">
        <f t="shared" si="53"/>
        <v>349.9056</v>
      </c>
      <c r="O141" s="39"/>
      <c r="P141" s="40">
        <f t="shared" si="54"/>
        <v>1493.34416</v>
      </c>
      <c r="Q141" s="40">
        <f t="shared" si="55"/>
        <v>16748.3184</v>
      </c>
      <c r="R141" s="40">
        <f t="shared" si="56"/>
        <v>88.0968</v>
      </c>
      <c r="S141" s="40">
        <f t="shared" si="57"/>
        <v>151.04672000000002</v>
      </c>
      <c r="T141" s="40">
        <f t="shared" si="58"/>
        <v>32.401424000000006</v>
      </c>
      <c r="U141" s="40">
        <f t="shared" si="59"/>
        <v>23.20296</v>
      </c>
      <c r="V141" s="41">
        <f t="shared" si="60"/>
        <v>742.105936</v>
      </c>
      <c r="W141" s="41">
        <v>1186</v>
      </c>
      <c r="X141" s="40">
        <f t="shared" si="61"/>
        <v>412.789344</v>
      </c>
      <c r="Y141" s="68">
        <f t="shared" si="62"/>
        <v>153561.29662399998</v>
      </c>
      <c r="Z141" s="69">
        <v>136004.76</v>
      </c>
      <c r="AA141" s="66">
        <v>109320.88</v>
      </c>
      <c r="AB141" s="67">
        <v>225975.92</v>
      </c>
    </row>
    <row r="142" spans="1:28" ht="23.25" customHeight="1">
      <c r="A142" s="4">
        <f t="shared" si="45"/>
        <v>138</v>
      </c>
      <c r="B142" s="59" t="s">
        <v>137</v>
      </c>
      <c r="C142" s="8">
        <v>2654</v>
      </c>
      <c r="D142" s="36">
        <f t="shared" si="44"/>
        <v>16985.600000000002</v>
      </c>
      <c r="E142" s="37">
        <f t="shared" si="46"/>
        <v>8973.173999999999</v>
      </c>
      <c r="F142" s="38">
        <v>0</v>
      </c>
      <c r="G142" s="38"/>
      <c r="H142" s="37">
        <f t="shared" si="47"/>
        <v>18269.0744</v>
      </c>
      <c r="I142" s="37">
        <f t="shared" si="48"/>
        <v>8398.8484</v>
      </c>
      <c r="J142" s="38">
        <f t="shared" si="49"/>
        <v>348394.2956</v>
      </c>
      <c r="K142" s="37">
        <f t="shared" si="50"/>
        <v>188.6994</v>
      </c>
      <c r="L142" s="37">
        <f t="shared" si="51"/>
        <v>361.47479999999996</v>
      </c>
      <c r="M142" s="37">
        <f t="shared" si="52"/>
        <v>2573.053</v>
      </c>
      <c r="N142" s="37">
        <f t="shared" si="53"/>
        <v>1122.642</v>
      </c>
      <c r="O142" s="39">
        <v>29426.5</v>
      </c>
      <c r="P142" s="40">
        <f t="shared" si="54"/>
        <v>4791.2662</v>
      </c>
      <c r="Q142" s="40">
        <f t="shared" si="55"/>
        <v>53735.538</v>
      </c>
      <c r="R142" s="40">
        <f t="shared" si="56"/>
        <v>282.651</v>
      </c>
      <c r="S142" s="40">
        <f t="shared" si="57"/>
        <v>484.6204</v>
      </c>
      <c r="T142" s="40">
        <f t="shared" si="58"/>
        <v>103.95718000000001</v>
      </c>
      <c r="U142" s="40">
        <f t="shared" si="59"/>
        <v>74.4447</v>
      </c>
      <c r="V142" s="41">
        <f t="shared" si="60"/>
        <v>2380.98302</v>
      </c>
      <c r="W142" s="41">
        <v>15425.7</v>
      </c>
      <c r="X142" s="40">
        <f t="shared" si="61"/>
        <v>1324.3990800000001</v>
      </c>
      <c r="Y142" s="68">
        <f t="shared" si="62"/>
        <v>513296.92118</v>
      </c>
      <c r="Z142" s="69">
        <v>436598.71200000006</v>
      </c>
      <c r="AA142" s="66">
        <v>388218.27200000006</v>
      </c>
      <c r="AB142" s="67">
        <v>407398.86</v>
      </c>
    </row>
    <row r="143" spans="1:28" ht="23.25" customHeight="1">
      <c r="A143" s="4">
        <f t="shared" si="45"/>
        <v>139</v>
      </c>
      <c r="B143" s="59" t="s">
        <v>138</v>
      </c>
      <c r="C143" s="7">
        <v>1329.6</v>
      </c>
      <c r="D143" s="36">
        <f t="shared" si="44"/>
        <v>8509.44</v>
      </c>
      <c r="E143" s="37">
        <f t="shared" si="46"/>
        <v>4495.3776</v>
      </c>
      <c r="F143" s="38">
        <v>20252.004999999997</v>
      </c>
      <c r="G143" s="38"/>
      <c r="H143" s="37">
        <f t="shared" si="47"/>
        <v>9152.43456</v>
      </c>
      <c r="I143" s="37">
        <f t="shared" si="48"/>
        <v>4207.65216</v>
      </c>
      <c r="J143" s="38">
        <f t="shared" si="49"/>
        <v>174538.45343999998</v>
      </c>
      <c r="K143" s="37">
        <f t="shared" si="50"/>
        <v>94.53455999999998</v>
      </c>
      <c r="L143" s="37">
        <f t="shared" si="51"/>
        <v>181.09151999999997</v>
      </c>
      <c r="M143" s="37">
        <f t="shared" si="52"/>
        <v>1289.0472</v>
      </c>
      <c r="N143" s="37">
        <f t="shared" si="53"/>
        <v>562.4208</v>
      </c>
      <c r="O143" s="39"/>
      <c r="P143" s="40">
        <f t="shared" si="54"/>
        <v>2400.3268799999996</v>
      </c>
      <c r="Q143" s="40">
        <f t="shared" si="55"/>
        <v>26920.4112</v>
      </c>
      <c r="R143" s="40">
        <f t="shared" si="56"/>
        <v>141.6024</v>
      </c>
      <c r="S143" s="40">
        <f t="shared" si="57"/>
        <v>242.78496</v>
      </c>
      <c r="T143" s="40">
        <f t="shared" si="58"/>
        <v>52.080432</v>
      </c>
      <c r="U143" s="40">
        <f t="shared" si="59"/>
        <v>37.29528</v>
      </c>
      <c r="V143" s="41">
        <f t="shared" si="60"/>
        <v>1192.824048</v>
      </c>
      <c r="W143" s="41">
        <v>7271.28</v>
      </c>
      <c r="X143" s="40">
        <f t="shared" si="61"/>
        <v>663.496992</v>
      </c>
      <c r="Y143" s="68">
        <f t="shared" si="62"/>
        <v>262204.55903199996</v>
      </c>
      <c r="Z143" s="69">
        <v>218340.64800000002</v>
      </c>
      <c r="AA143" s="66">
        <v>202456.056</v>
      </c>
      <c r="AB143" s="67">
        <v>112822.76</v>
      </c>
    </row>
    <row r="144" spans="1:28" ht="23.25" customHeight="1">
      <c r="A144" s="4">
        <f t="shared" si="45"/>
        <v>140</v>
      </c>
      <c r="B144" s="59" t="s">
        <v>139</v>
      </c>
      <c r="C144" s="7">
        <v>1344.6</v>
      </c>
      <c r="D144" s="36">
        <f t="shared" si="44"/>
        <v>8605.44</v>
      </c>
      <c r="E144" s="37">
        <f t="shared" si="46"/>
        <v>4546.092599999999</v>
      </c>
      <c r="F144" s="38">
        <v>0</v>
      </c>
      <c r="G144" s="38"/>
      <c r="H144" s="37">
        <f t="shared" si="47"/>
        <v>9255.68856</v>
      </c>
      <c r="I144" s="37">
        <f t="shared" si="48"/>
        <v>4255.12116</v>
      </c>
      <c r="J144" s="38">
        <f t="shared" si="49"/>
        <v>176507.52443999998</v>
      </c>
      <c r="K144" s="37">
        <f t="shared" si="50"/>
        <v>95.60105999999999</v>
      </c>
      <c r="L144" s="37">
        <f t="shared" si="51"/>
        <v>183.13451999999998</v>
      </c>
      <c r="M144" s="37">
        <f t="shared" si="52"/>
        <v>1303.5897</v>
      </c>
      <c r="N144" s="37">
        <f t="shared" si="53"/>
        <v>568.7657999999999</v>
      </c>
      <c r="O144" s="39">
        <v>29426.5</v>
      </c>
      <c r="P144" s="40">
        <f t="shared" si="54"/>
        <v>2427.40638</v>
      </c>
      <c r="Q144" s="40">
        <f t="shared" si="55"/>
        <v>27224.116199999997</v>
      </c>
      <c r="R144" s="40">
        <f t="shared" si="56"/>
        <v>143.19989999999999</v>
      </c>
      <c r="S144" s="40">
        <f t="shared" si="57"/>
        <v>245.52396</v>
      </c>
      <c r="T144" s="40">
        <f t="shared" si="58"/>
        <v>52.667982</v>
      </c>
      <c r="U144" s="40">
        <f t="shared" si="59"/>
        <v>37.716029999999996</v>
      </c>
      <c r="V144" s="41">
        <f t="shared" si="60"/>
        <v>1206.280998</v>
      </c>
      <c r="W144" s="41">
        <v>7123.95</v>
      </c>
      <c r="X144" s="40">
        <f t="shared" si="61"/>
        <v>670.982292</v>
      </c>
      <c r="Y144" s="68">
        <f t="shared" si="62"/>
        <v>273879.301582</v>
      </c>
      <c r="Z144" s="69">
        <v>217683.50400000002</v>
      </c>
      <c r="AA144" s="66">
        <v>230073.992</v>
      </c>
      <c r="AB144" s="67">
        <v>168433.56</v>
      </c>
    </row>
    <row r="145" spans="1:28" ht="23.25" customHeight="1">
      <c r="A145" s="4">
        <f t="shared" si="45"/>
        <v>141</v>
      </c>
      <c r="B145" s="59" t="s">
        <v>140</v>
      </c>
      <c r="C145" s="7">
        <v>1311.3</v>
      </c>
      <c r="D145" s="36">
        <f t="shared" si="44"/>
        <v>8392.32</v>
      </c>
      <c r="E145" s="37">
        <f t="shared" si="46"/>
        <v>4433.5053</v>
      </c>
      <c r="F145" s="38">
        <v>19169.54</v>
      </c>
      <c r="G145" s="38"/>
      <c r="H145" s="37">
        <f t="shared" si="47"/>
        <v>9026.464680000001</v>
      </c>
      <c r="I145" s="37">
        <f t="shared" si="48"/>
        <v>4149.73998</v>
      </c>
      <c r="J145" s="38">
        <f t="shared" si="49"/>
        <v>172136.18682</v>
      </c>
      <c r="K145" s="37">
        <f t="shared" si="50"/>
        <v>93.23343</v>
      </c>
      <c r="L145" s="37">
        <f t="shared" si="51"/>
        <v>178.59905999999998</v>
      </c>
      <c r="M145" s="37">
        <f t="shared" si="52"/>
        <v>1271.30535</v>
      </c>
      <c r="N145" s="37">
        <f t="shared" si="53"/>
        <v>554.6799</v>
      </c>
      <c r="O145" s="39"/>
      <c r="P145" s="40">
        <f t="shared" si="54"/>
        <v>2367.28989</v>
      </c>
      <c r="Q145" s="40">
        <f t="shared" si="55"/>
        <v>26549.8911</v>
      </c>
      <c r="R145" s="40">
        <f t="shared" si="56"/>
        <v>139.65345</v>
      </c>
      <c r="S145" s="40">
        <f t="shared" si="57"/>
        <v>239.44338000000002</v>
      </c>
      <c r="T145" s="40">
        <f t="shared" si="58"/>
        <v>51.363621</v>
      </c>
      <c r="U145" s="40">
        <f t="shared" si="59"/>
        <v>36.781965</v>
      </c>
      <c r="V145" s="41">
        <f t="shared" si="60"/>
        <v>1176.406569</v>
      </c>
      <c r="W145" s="41">
        <v>1203</v>
      </c>
      <c r="X145" s="40">
        <f t="shared" si="61"/>
        <v>654.364926</v>
      </c>
      <c r="Y145" s="68">
        <f t="shared" si="62"/>
        <v>251823.76942100003</v>
      </c>
      <c r="Z145" s="69">
        <v>215562.81600000002</v>
      </c>
      <c r="AA145" s="66">
        <v>220404.888</v>
      </c>
      <c r="AB145" s="67">
        <v>8919.8</v>
      </c>
    </row>
    <row r="146" spans="1:28" ht="23.25" customHeight="1">
      <c r="A146" s="4">
        <f t="shared" si="45"/>
        <v>142</v>
      </c>
      <c r="B146" s="59" t="s">
        <v>141</v>
      </c>
      <c r="C146" s="8">
        <v>894</v>
      </c>
      <c r="D146" s="36">
        <f t="shared" si="44"/>
        <v>5721.6</v>
      </c>
      <c r="E146" s="37">
        <f t="shared" si="46"/>
        <v>3022.614</v>
      </c>
      <c r="F146" s="38">
        <v>4720.621666666667</v>
      </c>
      <c r="G146" s="38"/>
      <c r="H146" s="37">
        <f t="shared" si="47"/>
        <v>6153.9384</v>
      </c>
      <c r="I146" s="37">
        <f t="shared" si="48"/>
        <v>2829.1524</v>
      </c>
      <c r="J146" s="38">
        <f t="shared" si="49"/>
        <v>117356.6316</v>
      </c>
      <c r="K146" s="37">
        <f t="shared" si="50"/>
        <v>63.563399999999994</v>
      </c>
      <c r="L146" s="37">
        <f t="shared" si="51"/>
        <v>121.76279999999998</v>
      </c>
      <c r="M146" s="37">
        <f t="shared" si="52"/>
        <v>866.7330000000001</v>
      </c>
      <c r="N146" s="37">
        <f t="shared" si="53"/>
        <v>378.162</v>
      </c>
      <c r="O146" s="39"/>
      <c r="P146" s="40">
        <f t="shared" si="54"/>
        <v>1613.9381999999998</v>
      </c>
      <c r="Q146" s="40">
        <f t="shared" si="55"/>
        <v>18100.818</v>
      </c>
      <c r="R146" s="40">
        <f t="shared" si="56"/>
        <v>95.211</v>
      </c>
      <c r="S146" s="40">
        <f t="shared" si="57"/>
        <v>163.2444</v>
      </c>
      <c r="T146" s="40">
        <f t="shared" si="58"/>
        <v>35.01798</v>
      </c>
      <c r="U146" s="40">
        <f t="shared" si="59"/>
        <v>25.0767</v>
      </c>
      <c r="V146" s="41">
        <f t="shared" si="60"/>
        <v>802.03422</v>
      </c>
      <c r="W146" s="41">
        <v>10461.73</v>
      </c>
      <c r="X146" s="40">
        <f t="shared" si="61"/>
        <v>446.12388000000004</v>
      </c>
      <c r="Y146" s="68">
        <f t="shared" si="62"/>
        <v>172977.97364666668</v>
      </c>
      <c r="Z146" s="69">
        <v>165573.21600000001</v>
      </c>
      <c r="AA146" s="66">
        <v>157187.152</v>
      </c>
      <c r="AB146" s="67">
        <v>42776.62</v>
      </c>
    </row>
    <row r="147" spans="1:28" ht="23.25" customHeight="1">
      <c r="A147" s="4">
        <f t="shared" si="45"/>
        <v>143</v>
      </c>
      <c r="B147" s="59" t="s">
        <v>142</v>
      </c>
      <c r="C147" s="7">
        <v>1345.8</v>
      </c>
      <c r="D147" s="36">
        <f t="shared" si="44"/>
        <v>8613.12</v>
      </c>
      <c r="E147" s="37">
        <f t="shared" si="46"/>
        <v>4550.149799999999</v>
      </c>
      <c r="F147" s="38">
        <v>0</v>
      </c>
      <c r="G147" s="38"/>
      <c r="H147" s="37">
        <f t="shared" si="47"/>
        <v>9263.94888</v>
      </c>
      <c r="I147" s="37">
        <f t="shared" si="48"/>
        <v>4258.91868</v>
      </c>
      <c r="J147" s="38">
        <f t="shared" si="49"/>
        <v>176665.05012</v>
      </c>
      <c r="K147" s="37">
        <f t="shared" si="50"/>
        <v>95.68637999999999</v>
      </c>
      <c r="L147" s="37">
        <f t="shared" si="51"/>
        <v>183.29796</v>
      </c>
      <c r="M147" s="37">
        <f t="shared" si="52"/>
        <v>1304.7531</v>
      </c>
      <c r="N147" s="37">
        <f t="shared" si="53"/>
        <v>569.2733999999999</v>
      </c>
      <c r="O147" s="39"/>
      <c r="P147" s="40">
        <f t="shared" si="54"/>
        <v>2429.5727399999996</v>
      </c>
      <c r="Q147" s="40">
        <f t="shared" si="55"/>
        <v>27248.4126</v>
      </c>
      <c r="R147" s="40">
        <f t="shared" si="56"/>
        <v>143.3277</v>
      </c>
      <c r="S147" s="40">
        <f t="shared" si="57"/>
        <v>245.74308000000002</v>
      </c>
      <c r="T147" s="40">
        <f t="shared" si="58"/>
        <v>52.714986</v>
      </c>
      <c r="U147" s="40">
        <f t="shared" si="59"/>
        <v>37.749689999999994</v>
      </c>
      <c r="V147" s="41">
        <f t="shared" si="60"/>
        <v>1207.357554</v>
      </c>
      <c r="W147" s="41">
        <v>7381.27</v>
      </c>
      <c r="X147" s="40">
        <f t="shared" si="61"/>
        <v>671.581116</v>
      </c>
      <c r="Y147" s="68">
        <f t="shared" si="62"/>
        <v>244921.92778600001</v>
      </c>
      <c r="Z147" s="69">
        <v>249646.32000000004</v>
      </c>
      <c r="AA147" s="66">
        <v>236942.80000000002</v>
      </c>
      <c r="AB147" s="67">
        <v>155576.19</v>
      </c>
    </row>
    <row r="148" spans="1:28" ht="23.25" customHeight="1">
      <c r="A148" s="4">
        <f t="shared" si="45"/>
        <v>144</v>
      </c>
      <c r="B148" s="59" t="s">
        <v>143</v>
      </c>
      <c r="C148" s="7">
        <v>1326.6</v>
      </c>
      <c r="D148" s="36">
        <f t="shared" si="44"/>
        <v>8490.24</v>
      </c>
      <c r="E148" s="37">
        <f t="shared" si="46"/>
        <v>4485.2346</v>
      </c>
      <c r="F148" s="38">
        <v>0</v>
      </c>
      <c r="G148" s="38"/>
      <c r="H148" s="37">
        <f t="shared" si="47"/>
        <v>9131.78376</v>
      </c>
      <c r="I148" s="37">
        <f t="shared" si="48"/>
        <v>4198.158359999999</v>
      </c>
      <c r="J148" s="38">
        <f t="shared" si="49"/>
        <v>174144.63924</v>
      </c>
      <c r="K148" s="37">
        <f t="shared" si="50"/>
        <v>94.32126</v>
      </c>
      <c r="L148" s="37">
        <f t="shared" si="51"/>
        <v>180.68291999999997</v>
      </c>
      <c r="M148" s="37">
        <f t="shared" si="52"/>
        <v>1286.1387</v>
      </c>
      <c r="N148" s="37">
        <f t="shared" si="53"/>
        <v>561.1518</v>
      </c>
      <c r="O148" s="39"/>
      <c r="P148" s="40">
        <f t="shared" si="54"/>
        <v>2394.9109799999997</v>
      </c>
      <c r="Q148" s="40">
        <f t="shared" si="55"/>
        <v>26859.670199999997</v>
      </c>
      <c r="R148" s="40">
        <f t="shared" si="56"/>
        <v>141.28289999999998</v>
      </c>
      <c r="S148" s="40">
        <f t="shared" si="57"/>
        <v>242.23716</v>
      </c>
      <c r="T148" s="40">
        <f t="shared" si="58"/>
        <v>51.962922</v>
      </c>
      <c r="U148" s="40">
        <f t="shared" si="59"/>
        <v>37.21113</v>
      </c>
      <c r="V148" s="41">
        <f t="shared" si="60"/>
        <v>1190.132658</v>
      </c>
      <c r="W148" s="41">
        <v>3931.25</v>
      </c>
      <c r="X148" s="40">
        <f t="shared" si="61"/>
        <v>661.999932</v>
      </c>
      <c r="Y148" s="68">
        <f t="shared" si="62"/>
        <v>238083.00852199996</v>
      </c>
      <c r="Z148" s="69">
        <v>245905.848</v>
      </c>
      <c r="AA148" s="66">
        <v>239561.048</v>
      </c>
      <c r="AB148" s="67">
        <v>71815.83</v>
      </c>
    </row>
    <row r="149" spans="1:28" ht="23.25" customHeight="1">
      <c r="A149" s="4">
        <f t="shared" si="45"/>
        <v>145</v>
      </c>
      <c r="B149" s="59" t="s">
        <v>144</v>
      </c>
      <c r="C149" s="7">
        <v>1356.6</v>
      </c>
      <c r="D149" s="36">
        <f t="shared" si="44"/>
        <v>8682.24</v>
      </c>
      <c r="E149" s="37">
        <f t="shared" si="46"/>
        <v>4586.664599999999</v>
      </c>
      <c r="F149" s="38">
        <v>14271.001666666667</v>
      </c>
      <c r="G149" s="38"/>
      <c r="H149" s="37">
        <f t="shared" si="47"/>
        <v>9338.29176</v>
      </c>
      <c r="I149" s="37">
        <f t="shared" si="48"/>
        <v>4293.09636</v>
      </c>
      <c r="J149" s="38">
        <f t="shared" si="49"/>
        <v>178082.78123999998</v>
      </c>
      <c r="K149" s="37">
        <f t="shared" si="50"/>
        <v>96.45425999999999</v>
      </c>
      <c r="L149" s="37">
        <f t="shared" si="51"/>
        <v>184.76891999999998</v>
      </c>
      <c r="M149" s="37">
        <f t="shared" si="52"/>
        <v>1315.2237</v>
      </c>
      <c r="N149" s="37">
        <f t="shared" si="53"/>
        <v>573.8417999999999</v>
      </c>
      <c r="O149" s="39"/>
      <c r="P149" s="40">
        <f t="shared" si="54"/>
        <v>2449.0699799999998</v>
      </c>
      <c r="Q149" s="40">
        <f t="shared" si="55"/>
        <v>27467.080199999997</v>
      </c>
      <c r="R149" s="40">
        <f t="shared" si="56"/>
        <v>144.47789999999998</v>
      </c>
      <c r="S149" s="40">
        <f t="shared" si="57"/>
        <v>247.71516</v>
      </c>
      <c r="T149" s="40">
        <f t="shared" si="58"/>
        <v>53.138022</v>
      </c>
      <c r="U149" s="40">
        <f t="shared" si="59"/>
        <v>38.05262999999999</v>
      </c>
      <c r="V149" s="41">
        <f t="shared" si="60"/>
        <v>1217.046558</v>
      </c>
      <c r="W149" s="41">
        <v>6072.69</v>
      </c>
      <c r="X149" s="40">
        <f t="shared" si="61"/>
        <v>676.9705319999999</v>
      </c>
      <c r="Y149" s="68">
        <f t="shared" si="62"/>
        <v>259790.60528866664</v>
      </c>
      <c r="Z149" s="69">
        <v>251201.95200000002</v>
      </c>
      <c r="AA149" s="66">
        <v>231976.392</v>
      </c>
      <c r="AB149" s="67">
        <v>176201.36</v>
      </c>
    </row>
    <row r="150" spans="1:28" ht="23.25" customHeight="1">
      <c r="A150" s="4">
        <f t="shared" si="45"/>
        <v>146</v>
      </c>
      <c r="B150" s="59" t="s">
        <v>145</v>
      </c>
      <c r="C150" s="7">
        <v>720.2</v>
      </c>
      <c r="D150" s="36">
        <f t="shared" si="44"/>
        <v>4609.280000000001</v>
      </c>
      <c r="E150" s="37">
        <f t="shared" si="46"/>
        <v>2434.9962</v>
      </c>
      <c r="F150" s="38">
        <v>0</v>
      </c>
      <c r="G150" s="38"/>
      <c r="H150" s="37">
        <f t="shared" si="47"/>
        <v>4957.56872</v>
      </c>
      <c r="I150" s="37">
        <f t="shared" si="48"/>
        <v>2279.14492</v>
      </c>
      <c r="J150" s="38">
        <f t="shared" si="49"/>
        <v>94541.66228</v>
      </c>
      <c r="K150" s="37">
        <f t="shared" si="50"/>
        <v>51.20622</v>
      </c>
      <c r="L150" s="37">
        <f t="shared" si="51"/>
        <v>98.09124</v>
      </c>
      <c r="M150" s="37">
        <f t="shared" si="52"/>
        <v>698.2339000000001</v>
      </c>
      <c r="N150" s="37">
        <f t="shared" si="53"/>
        <v>304.6446</v>
      </c>
      <c r="O150" s="39"/>
      <c r="P150" s="40">
        <f t="shared" si="54"/>
        <v>1300.17706</v>
      </c>
      <c r="Q150" s="40">
        <f t="shared" si="55"/>
        <v>14581.8894</v>
      </c>
      <c r="R150" s="40">
        <f t="shared" si="56"/>
        <v>76.7013</v>
      </c>
      <c r="S150" s="40">
        <f t="shared" si="57"/>
        <v>131.50852</v>
      </c>
      <c r="T150" s="40">
        <f t="shared" si="58"/>
        <v>28.210234000000003</v>
      </c>
      <c r="U150" s="40">
        <f t="shared" si="59"/>
        <v>20.20161</v>
      </c>
      <c r="V150" s="41">
        <f t="shared" si="60"/>
        <v>646.113026</v>
      </c>
      <c r="W150" s="41">
        <v>4020</v>
      </c>
      <c r="X150" s="40">
        <f t="shared" si="61"/>
        <v>359.39420400000006</v>
      </c>
      <c r="Y150" s="68">
        <f t="shared" si="62"/>
        <v>131139.023434</v>
      </c>
      <c r="Z150" s="69">
        <v>133369.344</v>
      </c>
      <c r="AA150" s="66">
        <v>94996.344</v>
      </c>
      <c r="AB150" s="67">
        <v>174126.48</v>
      </c>
    </row>
    <row r="151" spans="1:28" ht="23.25" customHeight="1">
      <c r="A151" s="4">
        <f t="shared" si="45"/>
        <v>147</v>
      </c>
      <c r="B151" s="59" t="s">
        <v>146</v>
      </c>
      <c r="C151" s="7">
        <v>1327.5</v>
      </c>
      <c r="D151" s="36">
        <f t="shared" si="44"/>
        <v>8496</v>
      </c>
      <c r="E151" s="37">
        <f t="shared" si="46"/>
        <v>4488.2775</v>
      </c>
      <c r="F151" s="38">
        <v>0</v>
      </c>
      <c r="G151" s="38"/>
      <c r="H151" s="37">
        <f t="shared" si="47"/>
        <v>9137.979000000001</v>
      </c>
      <c r="I151" s="37">
        <f t="shared" si="48"/>
        <v>4201.0065</v>
      </c>
      <c r="J151" s="38">
        <f t="shared" si="49"/>
        <v>174262.7835</v>
      </c>
      <c r="K151" s="37">
        <f t="shared" si="50"/>
        <v>94.38525</v>
      </c>
      <c r="L151" s="37">
        <f t="shared" si="51"/>
        <v>180.8055</v>
      </c>
      <c r="M151" s="37">
        <f t="shared" si="52"/>
        <v>1287.01125</v>
      </c>
      <c r="N151" s="37">
        <f t="shared" si="53"/>
        <v>561.5325</v>
      </c>
      <c r="O151" s="39"/>
      <c r="P151" s="40">
        <f t="shared" si="54"/>
        <v>2396.53575</v>
      </c>
      <c r="Q151" s="40">
        <f t="shared" si="55"/>
        <v>26877.892499999998</v>
      </c>
      <c r="R151" s="40">
        <f t="shared" si="56"/>
        <v>141.37875</v>
      </c>
      <c r="S151" s="40">
        <f t="shared" si="57"/>
        <v>242.40150000000003</v>
      </c>
      <c r="T151" s="40">
        <f t="shared" si="58"/>
        <v>51.998175</v>
      </c>
      <c r="U151" s="40">
        <f t="shared" si="59"/>
        <v>37.236374999999995</v>
      </c>
      <c r="V151" s="41">
        <f t="shared" si="60"/>
        <v>1190.940075</v>
      </c>
      <c r="W151" s="41">
        <v>3746.37</v>
      </c>
      <c r="X151" s="40">
        <f t="shared" si="61"/>
        <v>662.44905</v>
      </c>
      <c r="Y151" s="68">
        <f t="shared" si="62"/>
        <v>238056.98317499997</v>
      </c>
      <c r="Z151" s="69">
        <v>245887.344</v>
      </c>
      <c r="AA151" s="66">
        <v>231826.56000000003</v>
      </c>
      <c r="AB151" s="67">
        <v>87117.13</v>
      </c>
    </row>
    <row r="152" spans="1:28" ht="23.25" customHeight="1">
      <c r="A152" s="4">
        <f t="shared" si="45"/>
        <v>148</v>
      </c>
      <c r="B152" s="59" t="s">
        <v>147</v>
      </c>
      <c r="C152" s="8">
        <v>724</v>
      </c>
      <c r="D152" s="36">
        <f t="shared" si="44"/>
        <v>4633.6</v>
      </c>
      <c r="E152" s="37">
        <f t="shared" si="46"/>
        <v>2447.844</v>
      </c>
      <c r="F152" s="38">
        <v>0</v>
      </c>
      <c r="G152" s="38"/>
      <c r="H152" s="37">
        <f t="shared" si="47"/>
        <v>4983.7264000000005</v>
      </c>
      <c r="I152" s="37">
        <f t="shared" si="48"/>
        <v>2291.1704</v>
      </c>
      <c r="J152" s="38">
        <f t="shared" si="49"/>
        <v>95040.4936</v>
      </c>
      <c r="K152" s="37">
        <f t="shared" si="50"/>
        <v>51.4764</v>
      </c>
      <c r="L152" s="37">
        <f t="shared" si="51"/>
        <v>98.60879999999999</v>
      </c>
      <c r="M152" s="37">
        <f t="shared" si="52"/>
        <v>701.918</v>
      </c>
      <c r="N152" s="37">
        <f t="shared" si="53"/>
        <v>306.252</v>
      </c>
      <c r="O152" s="39"/>
      <c r="P152" s="40">
        <f t="shared" si="54"/>
        <v>1307.0372</v>
      </c>
      <c r="Q152" s="40">
        <f t="shared" si="55"/>
        <v>14658.828</v>
      </c>
      <c r="R152" s="40">
        <f t="shared" si="56"/>
        <v>77.106</v>
      </c>
      <c r="S152" s="40">
        <f t="shared" si="57"/>
        <v>132.2024</v>
      </c>
      <c r="T152" s="40">
        <f t="shared" si="58"/>
        <v>28.359080000000002</v>
      </c>
      <c r="U152" s="40">
        <f t="shared" si="59"/>
        <v>20.3082</v>
      </c>
      <c r="V152" s="41">
        <f t="shared" si="60"/>
        <v>649.52212</v>
      </c>
      <c r="W152" s="41">
        <v>7879.71</v>
      </c>
      <c r="X152" s="40">
        <f t="shared" si="61"/>
        <v>361.29048</v>
      </c>
      <c r="Y152" s="68">
        <f t="shared" si="62"/>
        <v>135669.45308</v>
      </c>
      <c r="Z152" s="69">
        <v>134443.584</v>
      </c>
      <c r="AA152" s="66">
        <v>131094.152</v>
      </c>
      <c r="AB152" s="67">
        <v>33069.56</v>
      </c>
    </row>
    <row r="153" spans="1:28" ht="23.25" customHeight="1">
      <c r="A153" s="4">
        <f t="shared" si="45"/>
        <v>149</v>
      </c>
      <c r="B153" s="59" t="s">
        <v>148</v>
      </c>
      <c r="C153" s="7">
        <v>801.7</v>
      </c>
      <c r="D153" s="36">
        <f t="shared" si="44"/>
        <v>5130.880000000001</v>
      </c>
      <c r="E153" s="37">
        <f t="shared" si="46"/>
        <v>2710.5477</v>
      </c>
      <c r="F153" s="38">
        <v>6029.323333333334</v>
      </c>
      <c r="G153" s="38"/>
      <c r="H153" s="37">
        <f t="shared" si="47"/>
        <v>5518.582120000001</v>
      </c>
      <c r="I153" s="37">
        <f t="shared" si="48"/>
        <v>2537.0598200000004</v>
      </c>
      <c r="J153" s="38">
        <f t="shared" si="49"/>
        <v>105240.28138</v>
      </c>
      <c r="K153" s="37">
        <f t="shared" si="50"/>
        <v>57.00087</v>
      </c>
      <c r="L153" s="37">
        <f t="shared" si="51"/>
        <v>109.19154</v>
      </c>
      <c r="M153" s="37">
        <f t="shared" si="52"/>
        <v>777.2481500000001</v>
      </c>
      <c r="N153" s="37">
        <f t="shared" si="53"/>
        <v>339.1191</v>
      </c>
      <c r="O153" s="39"/>
      <c r="P153" s="40">
        <f t="shared" si="54"/>
        <v>1447.30901</v>
      </c>
      <c r="Q153" s="40">
        <f t="shared" si="55"/>
        <v>16232.019900000001</v>
      </c>
      <c r="R153" s="40">
        <f t="shared" si="56"/>
        <v>85.38105</v>
      </c>
      <c r="S153" s="40">
        <f t="shared" si="57"/>
        <v>146.39042</v>
      </c>
      <c r="T153" s="40">
        <f t="shared" si="58"/>
        <v>31.402589000000006</v>
      </c>
      <c r="U153" s="40">
        <f t="shared" si="59"/>
        <v>22.487685</v>
      </c>
      <c r="V153" s="41">
        <f t="shared" si="60"/>
        <v>719.2291210000001</v>
      </c>
      <c r="W153" s="41">
        <v>6030</v>
      </c>
      <c r="X153" s="40">
        <f t="shared" si="61"/>
        <v>400.06433400000003</v>
      </c>
      <c r="Y153" s="68">
        <f t="shared" si="62"/>
        <v>153563.51812233333</v>
      </c>
      <c r="Z153" s="69">
        <v>148462.128</v>
      </c>
      <c r="AA153" s="66">
        <v>153232.96000000002</v>
      </c>
      <c r="AB153" s="67">
        <v>33008.57</v>
      </c>
    </row>
    <row r="154" spans="1:28" ht="23.25" customHeight="1">
      <c r="A154" s="4">
        <f t="shared" si="45"/>
        <v>150</v>
      </c>
      <c r="B154" s="59" t="s">
        <v>149</v>
      </c>
      <c r="C154" s="7">
        <v>713.7</v>
      </c>
      <c r="D154" s="36">
        <f t="shared" si="44"/>
        <v>4567.68</v>
      </c>
      <c r="E154" s="37">
        <f t="shared" si="46"/>
        <v>2413.0197</v>
      </c>
      <c r="F154" s="38">
        <v>0</v>
      </c>
      <c r="G154" s="38"/>
      <c r="H154" s="37">
        <f t="shared" si="47"/>
        <v>4912.825320000001</v>
      </c>
      <c r="I154" s="37">
        <f t="shared" si="48"/>
        <v>2258.57502</v>
      </c>
      <c r="J154" s="38">
        <f t="shared" si="49"/>
        <v>93688.39818</v>
      </c>
      <c r="K154" s="37">
        <f t="shared" si="50"/>
        <v>50.74407</v>
      </c>
      <c r="L154" s="37">
        <f t="shared" si="51"/>
        <v>97.20594</v>
      </c>
      <c r="M154" s="37">
        <f t="shared" si="52"/>
        <v>691.9321500000001</v>
      </c>
      <c r="N154" s="37">
        <f t="shared" si="53"/>
        <v>301.8951</v>
      </c>
      <c r="O154" s="39"/>
      <c r="P154" s="40">
        <f t="shared" si="54"/>
        <v>1288.44261</v>
      </c>
      <c r="Q154" s="40">
        <f t="shared" si="55"/>
        <v>14450.2839</v>
      </c>
      <c r="R154" s="40">
        <f t="shared" si="56"/>
        <v>76.00905</v>
      </c>
      <c r="S154" s="40">
        <f t="shared" si="57"/>
        <v>130.32162000000002</v>
      </c>
      <c r="T154" s="40">
        <f t="shared" si="58"/>
        <v>27.955629000000005</v>
      </c>
      <c r="U154" s="40">
        <f t="shared" si="59"/>
        <v>20.019285</v>
      </c>
      <c r="V154" s="41">
        <f t="shared" si="60"/>
        <v>640.281681</v>
      </c>
      <c r="W154" s="41">
        <v>7256</v>
      </c>
      <c r="X154" s="40">
        <f t="shared" si="61"/>
        <v>356.15057400000006</v>
      </c>
      <c r="Y154" s="68">
        <f t="shared" si="62"/>
        <v>133227.73982900003</v>
      </c>
      <c r="Z154" s="69">
        <v>65925.504</v>
      </c>
      <c r="AA154" s="66">
        <v>53393.92800000001</v>
      </c>
      <c r="AB154" s="67">
        <v>179059.72</v>
      </c>
    </row>
    <row r="155" spans="1:28" ht="23.25" customHeight="1">
      <c r="A155" s="4">
        <f t="shared" si="45"/>
        <v>151</v>
      </c>
      <c r="B155" s="59" t="s">
        <v>150</v>
      </c>
      <c r="C155" s="7">
        <v>697.6</v>
      </c>
      <c r="D155" s="36">
        <f t="shared" si="44"/>
        <v>4464.64</v>
      </c>
      <c r="E155" s="37">
        <f t="shared" si="46"/>
        <v>2358.5856</v>
      </c>
      <c r="F155" s="38">
        <v>380.42</v>
      </c>
      <c r="G155" s="38"/>
      <c r="H155" s="37">
        <f t="shared" si="47"/>
        <v>4801.999360000001</v>
      </c>
      <c r="I155" s="37">
        <f t="shared" si="48"/>
        <v>2207.62496</v>
      </c>
      <c r="J155" s="38">
        <f t="shared" si="49"/>
        <v>91574.92864</v>
      </c>
      <c r="K155" s="37">
        <f t="shared" si="50"/>
        <v>49.59936</v>
      </c>
      <c r="L155" s="37">
        <f t="shared" si="51"/>
        <v>95.01312</v>
      </c>
      <c r="M155" s="37">
        <f t="shared" si="52"/>
        <v>676.3232</v>
      </c>
      <c r="N155" s="37">
        <f t="shared" si="53"/>
        <v>295.0848</v>
      </c>
      <c r="O155" s="39"/>
      <c r="P155" s="40">
        <f t="shared" si="54"/>
        <v>1259.37728</v>
      </c>
      <c r="Q155" s="40">
        <f t="shared" si="55"/>
        <v>14124.307200000001</v>
      </c>
      <c r="R155" s="40">
        <f t="shared" si="56"/>
        <v>74.2944</v>
      </c>
      <c r="S155" s="40">
        <f t="shared" si="57"/>
        <v>127.38176000000001</v>
      </c>
      <c r="T155" s="40">
        <f t="shared" si="58"/>
        <v>27.324992</v>
      </c>
      <c r="U155" s="40">
        <f t="shared" si="59"/>
        <v>19.56768</v>
      </c>
      <c r="V155" s="41">
        <f t="shared" si="60"/>
        <v>625.837888</v>
      </c>
      <c r="W155" s="41">
        <v>4020</v>
      </c>
      <c r="X155" s="40">
        <f t="shared" si="61"/>
        <v>348.116352</v>
      </c>
      <c r="Y155" s="68">
        <f t="shared" si="62"/>
        <v>127530.426592</v>
      </c>
      <c r="Z155" s="69">
        <v>64592.208</v>
      </c>
      <c r="AA155" s="66">
        <v>59761.312000000005</v>
      </c>
      <c r="AB155" s="67">
        <v>21637.84</v>
      </c>
    </row>
    <row r="156" spans="1:28" ht="23.25" customHeight="1">
      <c r="A156" s="4">
        <f t="shared" si="45"/>
        <v>152</v>
      </c>
      <c r="B156" s="59" t="s">
        <v>151</v>
      </c>
      <c r="C156" s="7">
        <v>639.4</v>
      </c>
      <c r="D156" s="36">
        <f t="shared" si="44"/>
        <v>4092.16</v>
      </c>
      <c r="E156" s="37">
        <f t="shared" si="46"/>
        <v>2161.8113999999996</v>
      </c>
      <c r="F156" s="38">
        <v>0</v>
      </c>
      <c r="G156" s="38"/>
      <c r="H156" s="37">
        <f t="shared" si="47"/>
        <v>4401.37384</v>
      </c>
      <c r="I156" s="37">
        <f t="shared" si="48"/>
        <v>2023.44524</v>
      </c>
      <c r="J156" s="38">
        <f t="shared" si="49"/>
        <v>83934.93316</v>
      </c>
      <c r="K156" s="37">
        <f t="shared" si="50"/>
        <v>45.46133999999999</v>
      </c>
      <c r="L156" s="37">
        <f t="shared" si="51"/>
        <v>87.08627999999999</v>
      </c>
      <c r="M156" s="37">
        <f t="shared" si="52"/>
        <v>619.8983</v>
      </c>
      <c r="N156" s="37">
        <f t="shared" si="53"/>
        <v>270.46619999999996</v>
      </c>
      <c r="O156" s="39"/>
      <c r="P156" s="40">
        <f t="shared" si="54"/>
        <v>1154.30882</v>
      </c>
      <c r="Q156" s="40">
        <f t="shared" si="55"/>
        <v>12945.9318</v>
      </c>
      <c r="R156" s="40">
        <f t="shared" si="56"/>
        <v>68.09609999999999</v>
      </c>
      <c r="S156" s="40">
        <f t="shared" si="57"/>
        <v>116.75444</v>
      </c>
      <c r="T156" s="40">
        <f t="shared" si="58"/>
        <v>25.045298000000003</v>
      </c>
      <c r="U156" s="40">
        <f t="shared" si="59"/>
        <v>17.93517</v>
      </c>
      <c r="V156" s="41">
        <f t="shared" si="60"/>
        <v>573.624922</v>
      </c>
      <c r="W156" s="41">
        <v>2010</v>
      </c>
      <c r="X156" s="40">
        <f t="shared" si="61"/>
        <v>319.073388</v>
      </c>
      <c r="Y156" s="68">
        <f t="shared" si="62"/>
        <v>114867.40569800002</v>
      </c>
      <c r="Z156" s="69">
        <v>105200.64</v>
      </c>
      <c r="AA156" s="66">
        <v>95732.544</v>
      </c>
      <c r="AB156" s="67">
        <v>172859.94</v>
      </c>
    </row>
    <row r="157" spans="1:28" ht="23.25" customHeight="1">
      <c r="A157" s="4">
        <f t="shared" si="45"/>
        <v>153</v>
      </c>
      <c r="B157" s="59" t="s">
        <v>152</v>
      </c>
      <c r="C157" s="7">
        <v>636.2</v>
      </c>
      <c r="D157" s="36">
        <f t="shared" si="44"/>
        <v>4071.6800000000003</v>
      </c>
      <c r="E157" s="37">
        <f t="shared" si="46"/>
        <v>2150.9922</v>
      </c>
      <c r="F157" s="38">
        <v>6538.131666666666</v>
      </c>
      <c r="G157" s="38"/>
      <c r="H157" s="37">
        <f t="shared" si="47"/>
        <v>4379.346320000001</v>
      </c>
      <c r="I157" s="37">
        <f t="shared" si="48"/>
        <v>2013.3185200000003</v>
      </c>
      <c r="J157" s="38">
        <f t="shared" si="49"/>
        <v>83514.86468</v>
      </c>
      <c r="K157" s="37">
        <f t="shared" si="50"/>
        <v>45.23382</v>
      </c>
      <c r="L157" s="37">
        <f t="shared" si="51"/>
        <v>86.65044</v>
      </c>
      <c r="M157" s="37">
        <f t="shared" si="52"/>
        <v>616.7959000000001</v>
      </c>
      <c r="N157" s="37">
        <f t="shared" si="53"/>
        <v>269.1126</v>
      </c>
      <c r="O157" s="39"/>
      <c r="P157" s="40">
        <f t="shared" si="54"/>
        <v>1148.53186</v>
      </c>
      <c r="Q157" s="40">
        <f t="shared" si="55"/>
        <v>12881.1414</v>
      </c>
      <c r="R157" s="40">
        <f t="shared" si="56"/>
        <v>67.7553</v>
      </c>
      <c r="S157" s="40">
        <f t="shared" si="57"/>
        <v>116.17012000000001</v>
      </c>
      <c r="T157" s="40">
        <f t="shared" si="58"/>
        <v>24.919954000000004</v>
      </c>
      <c r="U157" s="40">
        <f t="shared" si="59"/>
        <v>17.84541</v>
      </c>
      <c r="V157" s="41">
        <f t="shared" si="60"/>
        <v>570.754106</v>
      </c>
      <c r="W157" s="41">
        <v>4020</v>
      </c>
      <c r="X157" s="40">
        <f t="shared" si="61"/>
        <v>317.47652400000004</v>
      </c>
      <c r="Y157" s="68">
        <f t="shared" si="62"/>
        <v>122850.72082066667</v>
      </c>
      <c r="Z157" s="69">
        <v>104576.18400000001</v>
      </c>
      <c r="AA157" s="66">
        <v>94266.864</v>
      </c>
      <c r="AB157" s="67">
        <v>54487.4</v>
      </c>
    </row>
    <row r="158" spans="1:28" ht="23.25" customHeight="1">
      <c r="A158" s="4">
        <f t="shared" si="45"/>
        <v>154</v>
      </c>
      <c r="B158" s="59" t="s">
        <v>153</v>
      </c>
      <c r="C158" s="7">
        <v>815.8</v>
      </c>
      <c r="D158" s="36">
        <f t="shared" si="44"/>
        <v>5221.12</v>
      </c>
      <c r="E158" s="37">
        <f t="shared" si="46"/>
        <v>2758.2198</v>
      </c>
      <c r="F158" s="38">
        <v>0</v>
      </c>
      <c r="G158" s="38"/>
      <c r="H158" s="37">
        <f t="shared" si="47"/>
        <v>5615.64088</v>
      </c>
      <c r="I158" s="37">
        <f t="shared" si="48"/>
        <v>2581.68068</v>
      </c>
      <c r="J158" s="38">
        <f t="shared" si="49"/>
        <v>107091.20812</v>
      </c>
      <c r="K158" s="37">
        <f t="shared" si="50"/>
        <v>58.00337999999999</v>
      </c>
      <c r="L158" s="37">
        <f t="shared" si="51"/>
        <v>111.11195999999998</v>
      </c>
      <c r="M158" s="37">
        <f t="shared" si="52"/>
        <v>790.9181</v>
      </c>
      <c r="N158" s="37">
        <f t="shared" si="53"/>
        <v>345.0834</v>
      </c>
      <c r="O158" s="39"/>
      <c r="P158" s="40">
        <f t="shared" si="54"/>
        <v>1472.7637399999999</v>
      </c>
      <c r="Q158" s="40">
        <f t="shared" si="55"/>
        <v>16517.5026</v>
      </c>
      <c r="R158" s="40">
        <f t="shared" si="56"/>
        <v>86.8827</v>
      </c>
      <c r="S158" s="40">
        <f t="shared" si="57"/>
        <v>148.96508</v>
      </c>
      <c r="T158" s="40">
        <f t="shared" si="58"/>
        <v>31.954886000000002</v>
      </c>
      <c r="U158" s="40">
        <f t="shared" si="59"/>
        <v>22.88319</v>
      </c>
      <c r="V158" s="41">
        <f t="shared" si="60"/>
        <v>731.878654</v>
      </c>
      <c r="W158" s="41">
        <v>6030</v>
      </c>
      <c r="X158" s="40">
        <f t="shared" si="61"/>
        <v>407.10051599999997</v>
      </c>
      <c r="Y158" s="68">
        <f t="shared" si="62"/>
        <v>150022.91768599997</v>
      </c>
      <c r="Z158" s="69">
        <v>138075.98400000003</v>
      </c>
      <c r="AA158" s="66">
        <v>129711.064</v>
      </c>
      <c r="AB158" s="67">
        <v>66139.58</v>
      </c>
    </row>
    <row r="159" spans="1:28" ht="23.25" customHeight="1">
      <c r="A159" s="4">
        <f t="shared" si="45"/>
        <v>155</v>
      </c>
      <c r="B159" s="59" t="s">
        <v>154</v>
      </c>
      <c r="C159" s="7">
        <v>910.8</v>
      </c>
      <c r="D159" s="36">
        <f t="shared" si="44"/>
        <v>5829.12</v>
      </c>
      <c r="E159" s="37">
        <f t="shared" si="46"/>
        <v>3079.4147999999996</v>
      </c>
      <c r="F159" s="38">
        <v>11044.8</v>
      </c>
      <c r="G159" s="38"/>
      <c r="H159" s="37">
        <f t="shared" si="47"/>
        <v>6269.58288</v>
      </c>
      <c r="I159" s="37">
        <f t="shared" si="48"/>
        <v>2882.31768</v>
      </c>
      <c r="J159" s="38">
        <f t="shared" si="49"/>
        <v>119561.99111999999</v>
      </c>
      <c r="K159" s="37">
        <f t="shared" si="50"/>
        <v>64.75788</v>
      </c>
      <c r="L159" s="37">
        <f t="shared" si="51"/>
        <v>124.05095999999999</v>
      </c>
      <c r="M159" s="37">
        <f t="shared" si="52"/>
        <v>883.0206</v>
      </c>
      <c r="N159" s="37">
        <f t="shared" si="53"/>
        <v>385.2684</v>
      </c>
      <c r="O159" s="39"/>
      <c r="P159" s="40">
        <f t="shared" si="54"/>
        <v>1644.26724</v>
      </c>
      <c r="Q159" s="40">
        <f t="shared" si="55"/>
        <v>18440.9676</v>
      </c>
      <c r="R159" s="40">
        <f t="shared" si="56"/>
        <v>97.00019999999999</v>
      </c>
      <c r="S159" s="40">
        <f t="shared" si="57"/>
        <v>166.31208</v>
      </c>
      <c r="T159" s="40">
        <f t="shared" si="58"/>
        <v>35.676036</v>
      </c>
      <c r="U159" s="40">
        <f t="shared" si="59"/>
        <v>25.547939999999997</v>
      </c>
      <c r="V159" s="41">
        <f t="shared" si="60"/>
        <v>817.106004</v>
      </c>
      <c r="W159" s="41">
        <v>6030</v>
      </c>
      <c r="X159" s="40">
        <f t="shared" si="61"/>
        <v>454.507416</v>
      </c>
      <c r="Y159" s="68">
        <f t="shared" si="62"/>
        <v>177835.70883599998</v>
      </c>
      <c r="Z159" s="69">
        <v>149697.144</v>
      </c>
      <c r="AA159" s="66">
        <v>139970.2</v>
      </c>
      <c r="AB159" s="67">
        <v>115482.97</v>
      </c>
    </row>
    <row r="160" spans="1:28" ht="23.25" customHeight="1">
      <c r="A160" s="4">
        <f t="shared" si="45"/>
        <v>156</v>
      </c>
      <c r="B160" s="59" t="s">
        <v>155</v>
      </c>
      <c r="C160" s="7">
        <v>234.1</v>
      </c>
      <c r="D160" s="36">
        <f t="shared" si="44"/>
        <v>1498.24</v>
      </c>
      <c r="E160" s="37">
        <f t="shared" si="46"/>
        <v>791.4920999999999</v>
      </c>
      <c r="F160" s="38">
        <v>0</v>
      </c>
      <c r="G160" s="38"/>
      <c r="H160" s="37">
        <f t="shared" si="47"/>
        <v>1611.45076</v>
      </c>
      <c r="I160" s="37">
        <f t="shared" si="48"/>
        <v>740.83286</v>
      </c>
      <c r="J160" s="38">
        <f t="shared" si="49"/>
        <v>30730.634739999998</v>
      </c>
      <c r="K160" s="37">
        <f t="shared" si="50"/>
        <v>16.64451</v>
      </c>
      <c r="L160" s="37">
        <f t="shared" si="51"/>
        <v>31.884419999999995</v>
      </c>
      <c r="M160" s="37">
        <f t="shared" si="52"/>
        <v>226.95995</v>
      </c>
      <c r="N160" s="37">
        <f t="shared" si="53"/>
        <v>99.0243</v>
      </c>
      <c r="O160" s="39"/>
      <c r="P160" s="40">
        <f t="shared" si="54"/>
        <v>422.62073</v>
      </c>
      <c r="Q160" s="40">
        <f t="shared" si="55"/>
        <v>4739.8227</v>
      </c>
      <c r="R160" s="40">
        <f t="shared" si="56"/>
        <v>24.931649999999998</v>
      </c>
      <c r="S160" s="40">
        <f t="shared" si="57"/>
        <v>42.74666</v>
      </c>
      <c r="T160" s="40">
        <f t="shared" si="58"/>
        <v>9.169697000000001</v>
      </c>
      <c r="U160" s="40">
        <f t="shared" si="59"/>
        <v>6.566504999999999</v>
      </c>
      <c r="V160" s="41">
        <f t="shared" si="60"/>
        <v>210.01813299999998</v>
      </c>
      <c r="W160" s="41">
        <v>6707</v>
      </c>
      <c r="X160" s="40">
        <f t="shared" si="61"/>
        <v>116.820582</v>
      </c>
      <c r="Y160" s="68">
        <f t="shared" si="62"/>
        <v>48026.860297</v>
      </c>
      <c r="Z160" s="69">
        <v>30255.192</v>
      </c>
      <c r="AA160" s="66">
        <v>27767.752000000004</v>
      </c>
      <c r="AB160" s="67">
        <v>4760.86</v>
      </c>
    </row>
    <row r="161" spans="1:28" ht="23.25" customHeight="1">
      <c r="A161" s="4">
        <f t="shared" si="45"/>
        <v>157</v>
      </c>
      <c r="B161" s="59" t="s">
        <v>156</v>
      </c>
      <c r="C161" s="7">
        <v>809.9</v>
      </c>
      <c r="D161" s="36">
        <f t="shared" si="44"/>
        <v>5183.360000000001</v>
      </c>
      <c r="E161" s="37">
        <f t="shared" si="46"/>
        <v>2738.2718999999997</v>
      </c>
      <c r="F161" s="38">
        <v>7120.67</v>
      </c>
      <c r="G161" s="38"/>
      <c r="H161" s="37">
        <f t="shared" si="47"/>
        <v>5575.02764</v>
      </c>
      <c r="I161" s="37">
        <f t="shared" si="48"/>
        <v>2563.00954</v>
      </c>
      <c r="J161" s="38">
        <f t="shared" si="49"/>
        <v>106316.70685999999</v>
      </c>
      <c r="K161" s="37">
        <f t="shared" si="50"/>
        <v>57.58389</v>
      </c>
      <c r="L161" s="37">
        <f t="shared" si="51"/>
        <v>110.30837999999999</v>
      </c>
      <c r="M161" s="37">
        <f t="shared" si="52"/>
        <v>785.19805</v>
      </c>
      <c r="N161" s="37">
        <f t="shared" si="53"/>
        <v>342.5877</v>
      </c>
      <c r="O161" s="39"/>
      <c r="P161" s="40">
        <f t="shared" si="54"/>
        <v>1462.1124699999998</v>
      </c>
      <c r="Q161" s="40">
        <f t="shared" si="55"/>
        <v>16398.045299999998</v>
      </c>
      <c r="R161" s="40">
        <f t="shared" si="56"/>
        <v>86.25435</v>
      </c>
      <c r="S161" s="40">
        <f t="shared" si="57"/>
        <v>147.88774</v>
      </c>
      <c r="T161" s="40">
        <f t="shared" si="58"/>
        <v>31.723783</v>
      </c>
      <c r="U161" s="40">
        <f t="shared" si="59"/>
        <v>22.717695</v>
      </c>
      <c r="V161" s="41">
        <f t="shared" si="60"/>
        <v>726.5855869999999</v>
      </c>
      <c r="W161" s="41">
        <v>5685</v>
      </c>
      <c r="X161" s="40">
        <f t="shared" si="61"/>
        <v>404.156298</v>
      </c>
      <c r="Y161" s="68">
        <f t="shared" si="62"/>
        <v>155757.207183</v>
      </c>
      <c r="Z161" s="69">
        <v>133128.144</v>
      </c>
      <c r="AA161" s="66">
        <v>119437.77600000001</v>
      </c>
      <c r="AB161" s="67">
        <v>53405.2</v>
      </c>
    </row>
    <row r="162" spans="1:28" ht="23.25" customHeight="1">
      <c r="A162" s="4">
        <f t="shared" si="45"/>
        <v>158</v>
      </c>
      <c r="B162" s="59" t="s">
        <v>157</v>
      </c>
      <c r="C162" s="7">
        <v>263.2</v>
      </c>
      <c r="D162" s="36">
        <f t="shared" si="44"/>
        <v>1684.48</v>
      </c>
      <c r="E162" s="37">
        <f t="shared" si="46"/>
        <v>889.8791999999999</v>
      </c>
      <c r="F162" s="38">
        <v>0</v>
      </c>
      <c r="G162" s="38"/>
      <c r="H162" s="37">
        <f t="shared" si="47"/>
        <v>1811.76352</v>
      </c>
      <c r="I162" s="37">
        <f t="shared" si="48"/>
        <v>832.92272</v>
      </c>
      <c r="J162" s="38">
        <f t="shared" si="49"/>
        <v>34550.63248</v>
      </c>
      <c r="K162" s="37">
        <f t="shared" si="50"/>
        <v>18.71352</v>
      </c>
      <c r="L162" s="37">
        <f t="shared" si="51"/>
        <v>35.84784</v>
      </c>
      <c r="M162" s="37">
        <f t="shared" si="52"/>
        <v>255.1724</v>
      </c>
      <c r="N162" s="37">
        <f t="shared" si="53"/>
        <v>111.33359999999999</v>
      </c>
      <c r="O162" s="39"/>
      <c r="P162" s="40">
        <f t="shared" si="54"/>
        <v>475.15495999999996</v>
      </c>
      <c r="Q162" s="40">
        <f t="shared" si="55"/>
        <v>5329.0104</v>
      </c>
      <c r="R162" s="40">
        <f t="shared" si="56"/>
        <v>28.0308</v>
      </c>
      <c r="S162" s="40">
        <f t="shared" si="57"/>
        <v>48.060320000000004</v>
      </c>
      <c r="T162" s="40">
        <f t="shared" si="58"/>
        <v>10.309544</v>
      </c>
      <c r="U162" s="40">
        <f t="shared" si="59"/>
        <v>7.382759999999999</v>
      </c>
      <c r="V162" s="41">
        <f t="shared" si="60"/>
        <v>236.12461599999997</v>
      </c>
      <c r="W162" s="41"/>
      <c r="X162" s="40">
        <f t="shared" si="61"/>
        <v>131.342064</v>
      </c>
      <c r="Y162" s="68">
        <f t="shared" si="62"/>
        <v>46456.16074400001</v>
      </c>
      <c r="Z162" s="69">
        <v>34041.888</v>
      </c>
      <c r="AA162" s="66">
        <v>35020.464</v>
      </c>
      <c r="AB162" s="67">
        <v>5905.94</v>
      </c>
    </row>
    <row r="163" spans="1:28" ht="23.25" customHeight="1">
      <c r="A163" s="4">
        <f t="shared" si="45"/>
        <v>159</v>
      </c>
      <c r="B163" s="59" t="s">
        <v>158</v>
      </c>
      <c r="C163" s="7">
        <v>258.3</v>
      </c>
      <c r="D163" s="36">
        <f t="shared" si="44"/>
        <v>1653.1200000000001</v>
      </c>
      <c r="E163" s="37">
        <f t="shared" si="46"/>
        <v>873.3122999999999</v>
      </c>
      <c r="F163" s="38">
        <v>0</v>
      </c>
      <c r="G163" s="38"/>
      <c r="H163" s="37">
        <f t="shared" si="47"/>
        <v>1778.0338800000002</v>
      </c>
      <c r="I163" s="37">
        <f t="shared" si="48"/>
        <v>817.41618</v>
      </c>
      <c r="J163" s="38">
        <f t="shared" si="49"/>
        <v>33907.40262</v>
      </c>
      <c r="K163" s="37">
        <f t="shared" si="50"/>
        <v>18.36513</v>
      </c>
      <c r="L163" s="37">
        <f t="shared" si="51"/>
        <v>35.18046</v>
      </c>
      <c r="M163" s="37">
        <f t="shared" si="52"/>
        <v>250.42185</v>
      </c>
      <c r="N163" s="37">
        <f t="shared" si="53"/>
        <v>109.2609</v>
      </c>
      <c r="O163" s="39"/>
      <c r="P163" s="40">
        <f t="shared" si="54"/>
        <v>466.30899</v>
      </c>
      <c r="Q163" s="40">
        <f t="shared" si="55"/>
        <v>5229.8001</v>
      </c>
      <c r="R163" s="40">
        <f t="shared" si="56"/>
        <v>27.508950000000002</v>
      </c>
      <c r="S163" s="40">
        <f t="shared" si="57"/>
        <v>47.165580000000006</v>
      </c>
      <c r="T163" s="40">
        <f t="shared" si="58"/>
        <v>10.117611000000002</v>
      </c>
      <c r="U163" s="40">
        <f t="shared" si="59"/>
        <v>7.245315</v>
      </c>
      <c r="V163" s="41">
        <f t="shared" si="60"/>
        <v>231.728679</v>
      </c>
      <c r="W163" s="41"/>
      <c r="X163" s="40">
        <f t="shared" si="61"/>
        <v>128.89686600000002</v>
      </c>
      <c r="Y163" s="68">
        <f t="shared" si="62"/>
        <v>45591.285411000004</v>
      </c>
      <c r="Z163" s="69">
        <v>33241.888</v>
      </c>
      <c r="AA163" s="66">
        <v>34540.816</v>
      </c>
      <c r="AB163" s="67">
        <v>2341.51</v>
      </c>
    </row>
    <row r="164" spans="1:28" ht="23.25" customHeight="1">
      <c r="A164" s="4">
        <f t="shared" si="45"/>
        <v>160</v>
      </c>
      <c r="B164" s="59" t="s">
        <v>159</v>
      </c>
      <c r="C164" s="7">
        <v>250.4</v>
      </c>
      <c r="D164" s="36">
        <f t="shared" si="44"/>
        <v>1602.5600000000002</v>
      </c>
      <c r="E164" s="37">
        <f t="shared" si="46"/>
        <v>846.6024</v>
      </c>
      <c r="F164" s="38">
        <v>0</v>
      </c>
      <c r="G164" s="38"/>
      <c r="H164" s="37">
        <f t="shared" si="47"/>
        <v>1723.65344</v>
      </c>
      <c r="I164" s="37">
        <f t="shared" si="48"/>
        <v>792.41584</v>
      </c>
      <c r="J164" s="38">
        <f t="shared" si="49"/>
        <v>32870.35856</v>
      </c>
      <c r="K164" s="37">
        <f t="shared" si="50"/>
        <v>17.80344</v>
      </c>
      <c r="L164" s="37">
        <f t="shared" si="51"/>
        <v>34.104479999999995</v>
      </c>
      <c r="M164" s="37">
        <f t="shared" si="52"/>
        <v>242.7628</v>
      </c>
      <c r="N164" s="37">
        <f t="shared" si="53"/>
        <v>105.9192</v>
      </c>
      <c r="O164" s="39"/>
      <c r="P164" s="40">
        <f t="shared" si="54"/>
        <v>452.04712</v>
      </c>
      <c r="Q164" s="40">
        <f t="shared" si="55"/>
        <v>5069.8488</v>
      </c>
      <c r="R164" s="40">
        <f t="shared" si="56"/>
        <v>26.6676</v>
      </c>
      <c r="S164" s="40">
        <f t="shared" si="57"/>
        <v>45.723040000000005</v>
      </c>
      <c r="T164" s="40">
        <f t="shared" si="58"/>
        <v>9.808168</v>
      </c>
      <c r="U164" s="40">
        <f t="shared" si="59"/>
        <v>7.02372</v>
      </c>
      <c r="V164" s="41">
        <f t="shared" si="60"/>
        <v>224.641352</v>
      </c>
      <c r="W164" s="41"/>
      <c r="X164" s="40">
        <f t="shared" si="61"/>
        <v>124.95460800000001</v>
      </c>
      <c r="Y164" s="68">
        <f t="shared" si="62"/>
        <v>44196.894568</v>
      </c>
      <c r="Z164" s="69">
        <v>32361.696000000004</v>
      </c>
      <c r="AA164" s="66">
        <v>32443.776</v>
      </c>
      <c r="AB164" s="67">
        <v>1772.76</v>
      </c>
    </row>
    <row r="165" spans="1:28" ht="23.25" customHeight="1">
      <c r="A165" s="4">
        <f t="shared" si="45"/>
        <v>161</v>
      </c>
      <c r="B165" s="59" t="s">
        <v>160</v>
      </c>
      <c r="C165" s="7">
        <v>255.9</v>
      </c>
      <c r="D165" s="36">
        <f t="shared" si="44"/>
        <v>1637.7600000000002</v>
      </c>
      <c r="E165" s="37">
        <f t="shared" si="46"/>
        <v>865.1979</v>
      </c>
      <c r="F165" s="38">
        <v>0</v>
      </c>
      <c r="G165" s="38"/>
      <c r="H165" s="37">
        <f t="shared" si="47"/>
        <v>1761.5132400000002</v>
      </c>
      <c r="I165" s="37">
        <f t="shared" si="48"/>
        <v>809.82114</v>
      </c>
      <c r="J165" s="38">
        <f t="shared" si="49"/>
        <v>33592.35126</v>
      </c>
      <c r="K165" s="37">
        <f t="shared" si="50"/>
        <v>18.19449</v>
      </c>
      <c r="L165" s="37">
        <f t="shared" si="51"/>
        <v>34.85358</v>
      </c>
      <c r="M165" s="37">
        <f t="shared" si="52"/>
        <v>248.09505000000001</v>
      </c>
      <c r="N165" s="37">
        <f t="shared" si="53"/>
        <v>108.2457</v>
      </c>
      <c r="O165" s="39"/>
      <c r="P165" s="40">
        <f t="shared" si="54"/>
        <v>461.97627</v>
      </c>
      <c r="Q165" s="40">
        <f t="shared" si="55"/>
        <v>5181.2073</v>
      </c>
      <c r="R165" s="40">
        <f t="shared" si="56"/>
        <v>27.25335</v>
      </c>
      <c r="S165" s="40">
        <f t="shared" si="57"/>
        <v>46.727340000000005</v>
      </c>
      <c r="T165" s="40">
        <f t="shared" si="58"/>
        <v>10.023603000000001</v>
      </c>
      <c r="U165" s="40">
        <f t="shared" si="59"/>
        <v>7.177995</v>
      </c>
      <c r="V165" s="41">
        <f t="shared" si="60"/>
        <v>229.575567</v>
      </c>
      <c r="W165" s="41">
        <v>23894</v>
      </c>
      <c r="X165" s="40">
        <f t="shared" si="61"/>
        <v>127.699218</v>
      </c>
      <c r="Y165" s="68">
        <f t="shared" si="62"/>
        <v>69061.67300299999</v>
      </c>
      <c r="Z165" s="69">
        <v>33072.552</v>
      </c>
      <c r="AA165" s="66">
        <v>32235.536</v>
      </c>
      <c r="AB165" s="67">
        <v>2196.73</v>
      </c>
    </row>
    <row r="166" spans="1:28" ht="23.25" customHeight="1">
      <c r="A166" s="4">
        <f t="shared" si="45"/>
        <v>162</v>
      </c>
      <c r="B166" s="59" t="s">
        <v>161</v>
      </c>
      <c r="C166" s="7">
        <v>255.5</v>
      </c>
      <c r="D166" s="36">
        <f t="shared" si="44"/>
        <v>1635.2</v>
      </c>
      <c r="E166" s="37">
        <f t="shared" si="46"/>
        <v>863.8454999999999</v>
      </c>
      <c r="F166" s="38">
        <v>0</v>
      </c>
      <c r="G166" s="38"/>
      <c r="H166" s="37">
        <f t="shared" si="47"/>
        <v>1758.7598</v>
      </c>
      <c r="I166" s="37">
        <f t="shared" si="48"/>
        <v>808.5553</v>
      </c>
      <c r="J166" s="38">
        <f t="shared" si="49"/>
        <v>33539.8427</v>
      </c>
      <c r="K166" s="37">
        <f t="shared" si="50"/>
        <v>18.16605</v>
      </c>
      <c r="L166" s="37">
        <f t="shared" si="51"/>
        <v>34.799099999999996</v>
      </c>
      <c r="M166" s="37">
        <f t="shared" si="52"/>
        <v>247.70725000000002</v>
      </c>
      <c r="N166" s="37">
        <f t="shared" si="53"/>
        <v>108.0765</v>
      </c>
      <c r="O166" s="39"/>
      <c r="P166" s="40">
        <f t="shared" si="54"/>
        <v>461.25415</v>
      </c>
      <c r="Q166" s="40">
        <f t="shared" si="55"/>
        <v>5173.1085</v>
      </c>
      <c r="R166" s="40">
        <f t="shared" si="56"/>
        <v>27.21075</v>
      </c>
      <c r="S166" s="40">
        <f t="shared" si="57"/>
        <v>46.654300000000006</v>
      </c>
      <c r="T166" s="40">
        <f t="shared" si="58"/>
        <v>10.007935000000002</v>
      </c>
      <c r="U166" s="40">
        <f t="shared" si="59"/>
        <v>7.1667749999999995</v>
      </c>
      <c r="V166" s="41">
        <f t="shared" si="60"/>
        <v>229.216715</v>
      </c>
      <c r="W166" s="41"/>
      <c r="X166" s="40">
        <f t="shared" si="61"/>
        <v>127.49961</v>
      </c>
      <c r="Y166" s="68">
        <f t="shared" si="62"/>
        <v>45097.070935</v>
      </c>
      <c r="Z166" s="69">
        <v>33718.752</v>
      </c>
      <c r="AA166" s="66">
        <v>35386.264</v>
      </c>
      <c r="AB166" s="67">
        <v>1195.69</v>
      </c>
    </row>
    <row r="167" spans="1:28" ht="23.25" customHeight="1">
      <c r="A167" s="4">
        <f t="shared" si="45"/>
        <v>163</v>
      </c>
      <c r="B167" s="59" t="s">
        <v>162</v>
      </c>
      <c r="C167" s="7">
        <v>591.5</v>
      </c>
      <c r="D167" s="36">
        <f t="shared" si="44"/>
        <v>3785.6000000000004</v>
      </c>
      <c r="E167" s="37">
        <f t="shared" si="46"/>
        <v>1999.8615</v>
      </c>
      <c r="F167" s="38">
        <v>1013.29</v>
      </c>
      <c r="G167" s="38"/>
      <c r="H167" s="37">
        <f t="shared" si="47"/>
        <v>4071.6494000000002</v>
      </c>
      <c r="I167" s="37">
        <f t="shared" si="48"/>
        <v>1871.8609000000001</v>
      </c>
      <c r="J167" s="38">
        <f t="shared" si="49"/>
        <v>77647.0331</v>
      </c>
      <c r="K167" s="37">
        <f t="shared" si="50"/>
        <v>42.05565</v>
      </c>
      <c r="L167" s="37">
        <f t="shared" si="51"/>
        <v>80.5623</v>
      </c>
      <c r="M167" s="37">
        <f t="shared" si="52"/>
        <v>573.45925</v>
      </c>
      <c r="N167" s="37">
        <f t="shared" si="53"/>
        <v>250.2045</v>
      </c>
      <c r="O167" s="39"/>
      <c r="P167" s="40">
        <f t="shared" si="54"/>
        <v>1067.83495</v>
      </c>
      <c r="Q167" s="40">
        <f t="shared" si="55"/>
        <v>11976.1005</v>
      </c>
      <c r="R167" s="40">
        <f t="shared" si="56"/>
        <v>62.994749999999996</v>
      </c>
      <c r="S167" s="40">
        <f t="shared" si="57"/>
        <v>108.0079</v>
      </c>
      <c r="T167" s="40">
        <f t="shared" si="58"/>
        <v>23.169055000000004</v>
      </c>
      <c r="U167" s="40">
        <f t="shared" si="59"/>
        <v>16.591575</v>
      </c>
      <c r="V167" s="41">
        <f t="shared" si="60"/>
        <v>530.652395</v>
      </c>
      <c r="W167" s="41">
        <v>4142.98</v>
      </c>
      <c r="X167" s="40">
        <f t="shared" si="61"/>
        <v>295.17033000000004</v>
      </c>
      <c r="Y167" s="68">
        <f t="shared" si="62"/>
        <v>109559.07805499999</v>
      </c>
      <c r="Z167" s="69">
        <v>97212.096</v>
      </c>
      <c r="AA167" s="66">
        <v>100949.784</v>
      </c>
      <c r="AB167" s="67">
        <v>22293.56</v>
      </c>
    </row>
    <row r="168" spans="1:28" ht="23.25" customHeight="1">
      <c r="A168" s="4">
        <f t="shared" si="45"/>
        <v>164</v>
      </c>
      <c r="B168" s="59" t="s">
        <v>163</v>
      </c>
      <c r="C168" s="8">
        <v>259</v>
      </c>
      <c r="D168" s="36">
        <f t="shared" si="44"/>
        <v>1657.6000000000001</v>
      </c>
      <c r="E168" s="37">
        <f t="shared" si="46"/>
        <v>875.679</v>
      </c>
      <c r="F168" s="38">
        <v>0</v>
      </c>
      <c r="G168" s="38"/>
      <c r="H168" s="37">
        <f t="shared" si="47"/>
        <v>1782.8524</v>
      </c>
      <c r="I168" s="37">
        <f t="shared" si="48"/>
        <v>819.6314</v>
      </c>
      <c r="J168" s="38">
        <f t="shared" si="49"/>
        <v>33999.2926</v>
      </c>
      <c r="K168" s="37">
        <f t="shared" si="50"/>
        <v>18.4149</v>
      </c>
      <c r="L168" s="37">
        <f t="shared" si="51"/>
        <v>35.2758</v>
      </c>
      <c r="M168" s="37">
        <f t="shared" si="52"/>
        <v>251.1005</v>
      </c>
      <c r="N168" s="37">
        <f t="shared" si="53"/>
        <v>109.557</v>
      </c>
      <c r="O168" s="39"/>
      <c r="P168" s="40">
        <f t="shared" si="54"/>
        <v>467.5727</v>
      </c>
      <c r="Q168" s="40">
        <f t="shared" si="55"/>
        <v>5243.973</v>
      </c>
      <c r="R168" s="40">
        <f t="shared" si="56"/>
        <v>27.5835</v>
      </c>
      <c r="S168" s="40">
        <f t="shared" si="57"/>
        <v>47.293400000000005</v>
      </c>
      <c r="T168" s="40">
        <f t="shared" si="58"/>
        <v>10.14503</v>
      </c>
      <c r="U168" s="40">
        <f t="shared" si="59"/>
        <v>7.26495</v>
      </c>
      <c r="V168" s="41">
        <f t="shared" si="60"/>
        <v>232.35667</v>
      </c>
      <c r="W168" s="41"/>
      <c r="X168" s="40">
        <f t="shared" si="61"/>
        <v>129.24618</v>
      </c>
      <c r="Y168" s="68">
        <f t="shared" si="62"/>
        <v>45714.839029999996</v>
      </c>
      <c r="Z168" s="69">
        <v>33292.296</v>
      </c>
      <c r="AA168" s="66">
        <v>33900.008</v>
      </c>
      <c r="AB168" s="67">
        <v>329.12</v>
      </c>
    </row>
    <row r="169" spans="1:28" ht="23.25" customHeight="1">
      <c r="A169" s="4">
        <f t="shared" si="45"/>
        <v>165</v>
      </c>
      <c r="B169" s="59" t="s">
        <v>164</v>
      </c>
      <c r="C169" s="7">
        <v>608.7</v>
      </c>
      <c r="D169" s="36">
        <f t="shared" si="44"/>
        <v>3895.6800000000003</v>
      </c>
      <c r="E169" s="37">
        <f t="shared" si="46"/>
        <v>2058.0147</v>
      </c>
      <c r="F169" s="38">
        <v>8919.761666666667</v>
      </c>
      <c r="G169" s="38"/>
      <c r="H169" s="37">
        <f t="shared" si="47"/>
        <v>4190.047320000001</v>
      </c>
      <c r="I169" s="37">
        <f t="shared" si="48"/>
        <v>1926.29202</v>
      </c>
      <c r="J169" s="38">
        <f t="shared" si="49"/>
        <v>79904.90118</v>
      </c>
      <c r="K169" s="37">
        <f t="shared" si="50"/>
        <v>43.27857</v>
      </c>
      <c r="L169" s="37">
        <f t="shared" si="51"/>
        <v>82.90494</v>
      </c>
      <c r="M169" s="37">
        <f t="shared" si="52"/>
        <v>590.1346500000001</v>
      </c>
      <c r="N169" s="37">
        <f t="shared" si="53"/>
        <v>257.4801</v>
      </c>
      <c r="O169" s="39"/>
      <c r="P169" s="40">
        <f t="shared" si="54"/>
        <v>1098.88611</v>
      </c>
      <c r="Q169" s="40">
        <f t="shared" si="55"/>
        <v>12324.3489</v>
      </c>
      <c r="R169" s="40">
        <f t="shared" si="56"/>
        <v>64.82655</v>
      </c>
      <c r="S169" s="40">
        <f t="shared" si="57"/>
        <v>111.14862000000002</v>
      </c>
      <c r="T169" s="40">
        <f t="shared" si="58"/>
        <v>23.842779000000004</v>
      </c>
      <c r="U169" s="40">
        <f t="shared" si="59"/>
        <v>17.074035000000002</v>
      </c>
      <c r="V169" s="41">
        <f t="shared" si="60"/>
        <v>546.083031</v>
      </c>
      <c r="W169" s="41">
        <v>4020</v>
      </c>
      <c r="X169" s="40">
        <f t="shared" si="61"/>
        <v>303.75347400000004</v>
      </c>
      <c r="Y169" s="68">
        <f t="shared" si="62"/>
        <v>120378.45864566666</v>
      </c>
      <c r="Z169" s="69">
        <v>100137.816</v>
      </c>
      <c r="AA169" s="66">
        <v>101064.82400000001</v>
      </c>
      <c r="AB169" s="67">
        <v>6600.69</v>
      </c>
    </row>
    <row r="170" spans="1:28" ht="23.25" customHeight="1">
      <c r="A170" s="4">
        <f t="shared" si="45"/>
        <v>166</v>
      </c>
      <c r="B170" s="59" t="s">
        <v>165</v>
      </c>
      <c r="C170" s="7">
        <v>882.8</v>
      </c>
      <c r="D170" s="36">
        <f t="shared" si="44"/>
        <v>5649.92</v>
      </c>
      <c r="E170" s="37">
        <f t="shared" si="46"/>
        <v>2984.7467999999994</v>
      </c>
      <c r="F170" s="38">
        <v>2721.54</v>
      </c>
      <c r="G170" s="38"/>
      <c r="H170" s="37">
        <f t="shared" si="47"/>
        <v>6076.84208</v>
      </c>
      <c r="I170" s="37">
        <f t="shared" si="48"/>
        <v>2793.70888</v>
      </c>
      <c r="J170" s="38">
        <f t="shared" si="49"/>
        <v>115886.39192</v>
      </c>
      <c r="K170" s="37">
        <f t="shared" si="50"/>
        <v>62.76707999999999</v>
      </c>
      <c r="L170" s="37">
        <f t="shared" si="51"/>
        <v>120.23735999999998</v>
      </c>
      <c r="M170" s="37">
        <f t="shared" si="52"/>
        <v>855.8746</v>
      </c>
      <c r="N170" s="37">
        <f t="shared" si="53"/>
        <v>373.4244</v>
      </c>
      <c r="O170" s="39"/>
      <c r="P170" s="40">
        <f t="shared" si="54"/>
        <v>1593.7188399999998</v>
      </c>
      <c r="Q170" s="40">
        <f t="shared" si="55"/>
        <v>17874.0516</v>
      </c>
      <c r="R170" s="40">
        <f t="shared" si="56"/>
        <v>94.0182</v>
      </c>
      <c r="S170" s="40">
        <f t="shared" si="57"/>
        <v>161.19928000000002</v>
      </c>
      <c r="T170" s="40">
        <f t="shared" si="58"/>
        <v>34.579276</v>
      </c>
      <c r="U170" s="40">
        <f t="shared" si="59"/>
        <v>24.762539999999998</v>
      </c>
      <c r="V170" s="41">
        <f t="shared" si="60"/>
        <v>791.986364</v>
      </c>
      <c r="W170" s="41">
        <v>4020</v>
      </c>
      <c r="X170" s="40">
        <f t="shared" si="61"/>
        <v>440.534856</v>
      </c>
      <c r="Y170" s="68">
        <f t="shared" si="62"/>
        <v>162560.304076</v>
      </c>
      <c r="Z170" s="69">
        <v>119127.96000000002</v>
      </c>
      <c r="AA170" s="66">
        <v>109284.072</v>
      </c>
      <c r="AB170" s="67">
        <v>29621.27</v>
      </c>
    </row>
    <row r="171" spans="1:28" ht="23.25" customHeight="1">
      <c r="A171" s="4">
        <f t="shared" si="45"/>
        <v>167</v>
      </c>
      <c r="B171" s="59" t="s">
        <v>166</v>
      </c>
      <c r="C171" s="7">
        <v>1330.5</v>
      </c>
      <c r="D171" s="36">
        <f aca="true" t="shared" si="63" ref="D171:D177">C171*6.4</f>
        <v>8515.2</v>
      </c>
      <c r="E171" s="37">
        <f t="shared" si="46"/>
        <v>4498.420499999999</v>
      </c>
      <c r="F171" s="38">
        <v>0</v>
      </c>
      <c r="G171" s="38"/>
      <c r="H171" s="37">
        <f t="shared" si="47"/>
        <v>9158.6298</v>
      </c>
      <c r="I171" s="37">
        <f t="shared" si="48"/>
        <v>4210.5003</v>
      </c>
      <c r="J171" s="38">
        <f t="shared" si="49"/>
        <v>174656.5977</v>
      </c>
      <c r="K171" s="37">
        <f t="shared" si="50"/>
        <v>94.59854999999999</v>
      </c>
      <c r="L171" s="37">
        <f t="shared" si="51"/>
        <v>181.21409999999997</v>
      </c>
      <c r="M171" s="37">
        <f t="shared" si="52"/>
        <v>1289.91975</v>
      </c>
      <c r="N171" s="37">
        <f t="shared" si="53"/>
        <v>562.8015</v>
      </c>
      <c r="O171" s="39"/>
      <c r="P171" s="40">
        <f t="shared" si="54"/>
        <v>2401.95165</v>
      </c>
      <c r="Q171" s="40">
        <f t="shared" si="55"/>
        <v>26938.6335</v>
      </c>
      <c r="R171" s="40">
        <f t="shared" si="56"/>
        <v>141.69825</v>
      </c>
      <c r="S171" s="40">
        <f t="shared" si="57"/>
        <v>242.94930000000002</v>
      </c>
      <c r="T171" s="40">
        <f t="shared" si="58"/>
        <v>52.115685000000006</v>
      </c>
      <c r="U171" s="40">
        <f t="shared" si="59"/>
        <v>37.320524999999996</v>
      </c>
      <c r="V171" s="41">
        <f t="shared" si="60"/>
        <v>1193.631465</v>
      </c>
      <c r="W171" s="41">
        <v>6030</v>
      </c>
      <c r="X171" s="40">
        <f t="shared" si="61"/>
        <v>663.94611</v>
      </c>
      <c r="Y171" s="68">
        <f t="shared" si="62"/>
        <v>240870.12868500006</v>
      </c>
      <c r="Z171" s="69">
        <v>218718.72000000003</v>
      </c>
      <c r="AA171" s="66">
        <v>182537.848</v>
      </c>
      <c r="AB171" s="67">
        <v>205230.61</v>
      </c>
    </row>
    <row r="172" spans="1:28" ht="23.25" customHeight="1">
      <c r="A172" s="4">
        <f t="shared" si="45"/>
        <v>168</v>
      </c>
      <c r="B172" s="59" t="s">
        <v>167</v>
      </c>
      <c r="C172" s="7">
        <v>1326.9</v>
      </c>
      <c r="D172" s="36">
        <f t="shared" si="63"/>
        <v>8492.160000000002</v>
      </c>
      <c r="E172" s="37">
        <f t="shared" si="46"/>
        <v>4486.2489</v>
      </c>
      <c r="F172" s="38">
        <v>13564.076666666668</v>
      </c>
      <c r="G172" s="38"/>
      <c r="H172" s="37">
        <f t="shared" si="47"/>
        <v>9133.84884</v>
      </c>
      <c r="I172" s="37">
        <f t="shared" si="48"/>
        <v>4199.10774</v>
      </c>
      <c r="J172" s="38">
        <f t="shared" si="49"/>
        <v>174184.02066</v>
      </c>
      <c r="K172" s="37">
        <f t="shared" si="50"/>
        <v>94.34259</v>
      </c>
      <c r="L172" s="37">
        <f t="shared" si="51"/>
        <v>180.72378</v>
      </c>
      <c r="M172" s="37">
        <f t="shared" si="52"/>
        <v>1286.42955</v>
      </c>
      <c r="N172" s="37">
        <f t="shared" si="53"/>
        <v>561.2787000000001</v>
      </c>
      <c r="O172" s="39"/>
      <c r="P172" s="40">
        <f t="shared" si="54"/>
        <v>2395.45257</v>
      </c>
      <c r="Q172" s="40">
        <f t="shared" si="55"/>
        <v>26865.744300000002</v>
      </c>
      <c r="R172" s="40">
        <f t="shared" si="56"/>
        <v>141.31485</v>
      </c>
      <c r="S172" s="40">
        <f t="shared" si="57"/>
        <v>242.29194000000004</v>
      </c>
      <c r="T172" s="40">
        <f t="shared" si="58"/>
        <v>51.97467300000001</v>
      </c>
      <c r="U172" s="40">
        <f t="shared" si="59"/>
        <v>37.219545000000004</v>
      </c>
      <c r="V172" s="41">
        <f t="shared" si="60"/>
        <v>1190.401797</v>
      </c>
      <c r="W172" s="41">
        <v>6030</v>
      </c>
      <c r="X172" s="40">
        <f t="shared" si="61"/>
        <v>662.1496380000001</v>
      </c>
      <c r="Y172" s="68">
        <f t="shared" si="62"/>
        <v>253798.78673966668</v>
      </c>
      <c r="Z172" s="69">
        <v>217840.17599999998</v>
      </c>
      <c r="AA172" s="66">
        <v>193088.864</v>
      </c>
      <c r="AB172" s="67">
        <v>114126.25</v>
      </c>
    </row>
    <row r="173" spans="1:28" ht="23.25" customHeight="1">
      <c r="A173" s="4">
        <f t="shared" si="45"/>
        <v>169</v>
      </c>
      <c r="B173" s="59" t="s">
        <v>168</v>
      </c>
      <c r="C173" s="7">
        <v>1326.9</v>
      </c>
      <c r="D173" s="36">
        <f t="shared" si="63"/>
        <v>8492.160000000002</v>
      </c>
      <c r="E173" s="37">
        <f t="shared" si="46"/>
        <v>4486.2489</v>
      </c>
      <c r="F173" s="38">
        <v>4015.13</v>
      </c>
      <c r="G173" s="38"/>
      <c r="H173" s="37">
        <f t="shared" si="47"/>
        <v>9133.84884</v>
      </c>
      <c r="I173" s="37">
        <f t="shared" si="48"/>
        <v>4199.10774</v>
      </c>
      <c r="J173" s="38">
        <f t="shared" si="49"/>
        <v>174184.02066</v>
      </c>
      <c r="K173" s="37">
        <f t="shared" si="50"/>
        <v>94.34259</v>
      </c>
      <c r="L173" s="37">
        <f t="shared" si="51"/>
        <v>180.72378</v>
      </c>
      <c r="M173" s="37">
        <f t="shared" si="52"/>
        <v>1286.42955</v>
      </c>
      <c r="N173" s="37">
        <f t="shared" si="53"/>
        <v>561.2787000000001</v>
      </c>
      <c r="O173" s="39"/>
      <c r="P173" s="40">
        <f t="shared" si="54"/>
        <v>2395.45257</v>
      </c>
      <c r="Q173" s="40">
        <f t="shared" si="55"/>
        <v>26865.744300000002</v>
      </c>
      <c r="R173" s="40">
        <f t="shared" si="56"/>
        <v>141.31485</v>
      </c>
      <c r="S173" s="40">
        <f t="shared" si="57"/>
        <v>242.29194000000004</v>
      </c>
      <c r="T173" s="40">
        <f>C173*0.039178</f>
        <v>51.9852882</v>
      </c>
      <c r="U173" s="40">
        <f t="shared" si="59"/>
        <v>37.219545000000004</v>
      </c>
      <c r="V173" s="41">
        <f t="shared" si="60"/>
        <v>1190.401797</v>
      </c>
      <c r="W173" s="41">
        <v>6030</v>
      </c>
      <c r="X173" s="40">
        <f t="shared" si="61"/>
        <v>662.1496380000001</v>
      </c>
      <c r="Y173" s="68">
        <f t="shared" si="62"/>
        <v>244249.85068820004</v>
      </c>
      <c r="Z173" s="69">
        <v>218094.12000000002</v>
      </c>
      <c r="AA173" s="66">
        <v>210839.61600000004</v>
      </c>
      <c r="AB173" s="67">
        <v>94503.62</v>
      </c>
    </row>
    <row r="174" spans="1:28" ht="23.25" customHeight="1">
      <c r="A174" s="4">
        <f t="shared" si="45"/>
        <v>170</v>
      </c>
      <c r="B174" s="59" t="s">
        <v>169</v>
      </c>
      <c r="C174" s="7">
        <v>1352.1</v>
      </c>
      <c r="D174" s="36">
        <f t="shared" si="63"/>
        <v>8653.44</v>
      </c>
      <c r="E174" s="37">
        <f t="shared" si="46"/>
        <v>4571.450099999999</v>
      </c>
      <c r="F174" s="38">
        <v>2973</v>
      </c>
      <c r="G174" s="38"/>
      <c r="H174" s="37">
        <f t="shared" si="47"/>
        <v>9307.31556</v>
      </c>
      <c r="I174" s="37">
        <f t="shared" si="48"/>
        <v>4278.85566</v>
      </c>
      <c r="J174" s="38">
        <f t="shared" si="49"/>
        <v>177492.05993999998</v>
      </c>
      <c r="K174" s="37">
        <f t="shared" si="50"/>
        <v>96.13430999999999</v>
      </c>
      <c r="L174" s="37">
        <f t="shared" si="51"/>
        <v>184.15601999999998</v>
      </c>
      <c r="M174" s="37">
        <f t="shared" si="52"/>
        <v>1310.86095</v>
      </c>
      <c r="N174" s="37">
        <f t="shared" si="53"/>
        <v>571.9382999999999</v>
      </c>
      <c r="O174" s="39"/>
      <c r="P174" s="40">
        <f t="shared" si="54"/>
        <v>2440.94613</v>
      </c>
      <c r="Q174" s="40">
        <f t="shared" si="55"/>
        <v>27375.968699999998</v>
      </c>
      <c r="R174" s="40">
        <f t="shared" si="56"/>
        <v>143.99865</v>
      </c>
      <c r="S174" s="40">
        <f t="shared" si="57"/>
        <v>246.89346</v>
      </c>
      <c r="T174" s="40">
        <f aca="true" t="shared" si="64" ref="T174:T219">C174*0.039178</f>
        <v>52.97257379999999</v>
      </c>
      <c r="U174" s="40">
        <f t="shared" si="59"/>
        <v>37.926404999999995</v>
      </c>
      <c r="V174" s="41">
        <f t="shared" si="60"/>
        <v>1213.0094729999998</v>
      </c>
      <c r="W174" s="41"/>
      <c r="X174" s="40">
        <f t="shared" si="61"/>
        <v>674.7249419999999</v>
      </c>
      <c r="Y174" s="68">
        <f t="shared" si="62"/>
        <v>241625.65117379997</v>
      </c>
      <c r="Z174" s="69">
        <v>221283.144</v>
      </c>
      <c r="AA174" s="66">
        <v>208699.864</v>
      </c>
      <c r="AB174" s="67">
        <v>224868.43</v>
      </c>
    </row>
    <row r="175" spans="1:28" s="1" customFormat="1" ht="23.25" customHeight="1">
      <c r="A175" s="4">
        <f t="shared" si="45"/>
        <v>171</v>
      </c>
      <c r="B175" s="59" t="s">
        <v>170</v>
      </c>
      <c r="C175" s="8">
        <v>1341</v>
      </c>
      <c r="D175" s="36">
        <f t="shared" si="63"/>
        <v>8582.4</v>
      </c>
      <c r="E175" s="37">
        <f t="shared" si="46"/>
        <v>4533.920999999999</v>
      </c>
      <c r="F175" s="38">
        <v>4506.201666666667</v>
      </c>
      <c r="G175" s="38"/>
      <c r="H175" s="37">
        <f t="shared" si="47"/>
        <v>9230.9076</v>
      </c>
      <c r="I175" s="37">
        <f t="shared" si="48"/>
        <v>4243.7286</v>
      </c>
      <c r="J175" s="38">
        <f t="shared" si="49"/>
        <v>176034.9474</v>
      </c>
      <c r="K175" s="37">
        <f t="shared" si="50"/>
        <v>95.3451</v>
      </c>
      <c r="L175" s="37">
        <f t="shared" si="51"/>
        <v>182.64419999999998</v>
      </c>
      <c r="M175" s="37">
        <f t="shared" si="52"/>
        <v>1300.0995</v>
      </c>
      <c r="N175" s="37">
        <f t="shared" si="53"/>
        <v>567.2429999999999</v>
      </c>
      <c r="O175" s="39"/>
      <c r="P175" s="40">
        <f t="shared" si="54"/>
        <v>2420.9073</v>
      </c>
      <c r="Q175" s="40">
        <f t="shared" si="55"/>
        <v>27151.227</v>
      </c>
      <c r="R175" s="40">
        <f t="shared" si="56"/>
        <v>142.8165</v>
      </c>
      <c r="S175" s="40">
        <f t="shared" si="57"/>
        <v>244.8666</v>
      </c>
      <c r="T175" s="40">
        <f t="shared" si="64"/>
        <v>52.537698</v>
      </c>
      <c r="U175" s="40">
        <f t="shared" si="59"/>
        <v>37.61505</v>
      </c>
      <c r="V175" s="41">
        <f t="shared" si="60"/>
        <v>1203.05133</v>
      </c>
      <c r="W175" s="41">
        <v>5840</v>
      </c>
      <c r="X175" s="40">
        <f t="shared" si="61"/>
        <v>669.18582</v>
      </c>
      <c r="Y175" s="68">
        <f t="shared" si="62"/>
        <v>247039.64536466668</v>
      </c>
      <c r="Z175" s="69">
        <v>220231.22400000005</v>
      </c>
      <c r="AA175" s="66">
        <v>188346.784</v>
      </c>
      <c r="AB175" s="67">
        <v>126422.13</v>
      </c>
    </row>
    <row r="176" spans="1:28" ht="23.25" customHeight="1">
      <c r="A176" s="4">
        <f t="shared" si="45"/>
        <v>172</v>
      </c>
      <c r="B176" s="59" t="s">
        <v>171</v>
      </c>
      <c r="C176" s="7">
        <v>1342.5</v>
      </c>
      <c r="D176" s="36">
        <f t="shared" si="63"/>
        <v>8592</v>
      </c>
      <c r="E176" s="37">
        <f t="shared" si="46"/>
        <v>4538.992499999999</v>
      </c>
      <c r="F176" s="38">
        <v>4028.958333333333</v>
      </c>
      <c r="G176" s="38"/>
      <c r="H176" s="37">
        <f t="shared" si="47"/>
        <v>9241.233</v>
      </c>
      <c r="I176" s="37">
        <f t="shared" si="48"/>
        <v>4248.4755000000005</v>
      </c>
      <c r="J176" s="38">
        <f t="shared" si="49"/>
        <v>176231.8545</v>
      </c>
      <c r="K176" s="37">
        <f t="shared" si="50"/>
        <v>95.45174999999999</v>
      </c>
      <c r="L176" s="37">
        <f t="shared" si="51"/>
        <v>182.84849999999997</v>
      </c>
      <c r="M176" s="37">
        <f t="shared" si="52"/>
        <v>1301.55375</v>
      </c>
      <c r="N176" s="37">
        <f t="shared" si="53"/>
        <v>567.8774999999999</v>
      </c>
      <c r="O176" s="39"/>
      <c r="P176" s="40">
        <f t="shared" si="54"/>
        <v>2423.61525</v>
      </c>
      <c r="Q176" s="40">
        <f t="shared" si="55"/>
        <v>27181.5975</v>
      </c>
      <c r="R176" s="40">
        <f t="shared" si="56"/>
        <v>142.97625</v>
      </c>
      <c r="S176" s="40">
        <f t="shared" si="57"/>
        <v>245.1405</v>
      </c>
      <c r="T176" s="40">
        <f t="shared" si="64"/>
        <v>52.596464999999995</v>
      </c>
      <c r="U176" s="40">
        <f t="shared" si="59"/>
        <v>37.657125</v>
      </c>
      <c r="V176" s="41">
        <f t="shared" si="60"/>
        <v>1204.397025</v>
      </c>
      <c r="W176" s="41"/>
      <c r="X176" s="40">
        <f t="shared" si="61"/>
        <v>669.93435</v>
      </c>
      <c r="Y176" s="68">
        <f t="shared" si="62"/>
        <v>240987.15979833333</v>
      </c>
      <c r="Z176" s="69">
        <v>220675.10400000002</v>
      </c>
      <c r="AA176" s="66">
        <v>215908.912</v>
      </c>
      <c r="AB176" s="67">
        <v>68125.4</v>
      </c>
    </row>
    <row r="177" spans="1:28" ht="23.25" customHeight="1">
      <c r="A177" s="4">
        <f t="shared" si="45"/>
        <v>173</v>
      </c>
      <c r="B177" s="59" t="s">
        <v>172</v>
      </c>
      <c r="C177" s="8">
        <v>1353</v>
      </c>
      <c r="D177" s="36">
        <f t="shared" si="63"/>
        <v>8659.2</v>
      </c>
      <c r="E177" s="37">
        <f t="shared" si="46"/>
        <v>4574.4929999999995</v>
      </c>
      <c r="F177" s="38">
        <v>4215.71</v>
      </c>
      <c r="G177" s="38"/>
      <c r="H177" s="37">
        <f t="shared" si="47"/>
        <v>9313.5108</v>
      </c>
      <c r="I177" s="37">
        <f t="shared" si="48"/>
        <v>4281.7038</v>
      </c>
      <c r="J177" s="38">
        <f t="shared" si="49"/>
        <v>177610.2042</v>
      </c>
      <c r="K177" s="37">
        <f t="shared" si="50"/>
        <v>96.19829999999999</v>
      </c>
      <c r="L177" s="37">
        <f t="shared" si="51"/>
        <v>184.27859999999998</v>
      </c>
      <c r="M177" s="37">
        <f t="shared" si="52"/>
        <v>1311.7335</v>
      </c>
      <c r="N177" s="37">
        <f t="shared" si="53"/>
        <v>572.319</v>
      </c>
      <c r="O177" s="39"/>
      <c r="P177" s="40">
        <f t="shared" si="54"/>
        <v>2442.5708999999997</v>
      </c>
      <c r="Q177" s="40">
        <f t="shared" si="55"/>
        <v>27394.191</v>
      </c>
      <c r="R177" s="40">
        <f t="shared" si="56"/>
        <v>144.0945</v>
      </c>
      <c r="S177" s="40">
        <f t="shared" si="57"/>
        <v>247.05780000000001</v>
      </c>
      <c r="T177" s="40">
        <f t="shared" si="64"/>
        <v>53.007833999999995</v>
      </c>
      <c r="U177" s="40">
        <f t="shared" si="59"/>
        <v>37.95165</v>
      </c>
      <c r="V177" s="41">
        <f t="shared" si="60"/>
        <v>1213.81689</v>
      </c>
      <c r="W177" s="41"/>
      <c r="X177" s="40">
        <f t="shared" si="61"/>
        <v>675.17406</v>
      </c>
      <c r="Y177" s="68">
        <f t="shared" si="62"/>
        <v>243027.21583399997</v>
      </c>
      <c r="Z177" s="69">
        <v>222400.728</v>
      </c>
      <c r="AA177" s="66">
        <v>207734.6</v>
      </c>
      <c r="AB177" s="67">
        <v>31726.83</v>
      </c>
    </row>
    <row r="178" spans="1:28" ht="23.25" customHeight="1">
      <c r="A178" s="4">
        <f t="shared" si="45"/>
        <v>174</v>
      </c>
      <c r="B178" s="59" t="s">
        <v>173</v>
      </c>
      <c r="C178" s="8">
        <v>161</v>
      </c>
      <c r="D178" s="36">
        <f>C178*6.3</f>
        <v>1014.3</v>
      </c>
      <c r="E178" s="37">
        <f t="shared" si="46"/>
        <v>544.341</v>
      </c>
      <c r="F178" s="38">
        <v>0</v>
      </c>
      <c r="G178" s="38"/>
      <c r="H178" s="37">
        <f t="shared" si="47"/>
        <v>1108.2596</v>
      </c>
      <c r="I178" s="37">
        <f t="shared" si="48"/>
        <v>509.5006</v>
      </c>
      <c r="J178" s="38">
        <f t="shared" si="49"/>
        <v>21134.6954</v>
      </c>
      <c r="K178" s="37">
        <f t="shared" si="50"/>
        <v>11.447099999999999</v>
      </c>
      <c r="L178" s="37">
        <f t="shared" si="51"/>
        <v>21.928199999999997</v>
      </c>
      <c r="M178" s="37">
        <f t="shared" si="52"/>
        <v>156.08950000000002</v>
      </c>
      <c r="N178" s="37">
        <f t="shared" si="53"/>
        <v>68.103</v>
      </c>
      <c r="O178" s="39"/>
      <c r="P178" s="40">
        <f t="shared" si="54"/>
        <v>290.6533</v>
      </c>
      <c r="Q178" s="40">
        <f t="shared" si="55"/>
        <v>3259.767</v>
      </c>
      <c r="R178" s="40">
        <f t="shared" si="56"/>
        <v>17.1465</v>
      </c>
      <c r="S178" s="40">
        <f t="shared" si="57"/>
        <v>29.398600000000002</v>
      </c>
      <c r="T178" s="40">
        <f t="shared" si="64"/>
        <v>6.307658</v>
      </c>
      <c r="U178" s="40">
        <f t="shared" si="59"/>
        <v>4.51605</v>
      </c>
      <c r="V178" s="41">
        <f t="shared" si="60"/>
        <v>144.43793</v>
      </c>
      <c r="W178" s="41">
        <v>4080</v>
      </c>
      <c r="X178" s="40">
        <f t="shared" si="61"/>
        <v>80.34222</v>
      </c>
      <c r="Y178" s="68">
        <f t="shared" si="62"/>
        <v>32481.233658</v>
      </c>
      <c r="Z178" s="69">
        <v>6107.904</v>
      </c>
      <c r="AA178" s="66">
        <v>9758.12</v>
      </c>
      <c r="AB178" s="67">
        <v>3088.83</v>
      </c>
    </row>
    <row r="179" spans="1:28" ht="23.25" customHeight="1">
      <c r="A179" s="4">
        <f t="shared" si="45"/>
        <v>175</v>
      </c>
      <c r="B179" s="59" t="s">
        <v>174</v>
      </c>
      <c r="C179" s="7">
        <v>158.2</v>
      </c>
      <c r="D179" s="36">
        <f aca="true" t="shared" si="65" ref="D179:D219">C179*6.3</f>
        <v>996.6599999999999</v>
      </c>
      <c r="E179" s="37">
        <f t="shared" si="46"/>
        <v>534.8742</v>
      </c>
      <c r="F179" s="38">
        <v>0</v>
      </c>
      <c r="G179" s="38"/>
      <c r="H179" s="37">
        <f t="shared" si="47"/>
        <v>1088.98552</v>
      </c>
      <c r="I179" s="37">
        <f t="shared" si="48"/>
        <v>500.63971999999995</v>
      </c>
      <c r="J179" s="38">
        <f t="shared" si="49"/>
        <v>20767.135479999997</v>
      </c>
      <c r="K179" s="37">
        <f t="shared" si="50"/>
        <v>11.248019999999999</v>
      </c>
      <c r="L179" s="37">
        <f t="shared" si="51"/>
        <v>21.546839999999996</v>
      </c>
      <c r="M179" s="37">
        <f t="shared" si="52"/>
        <v>153.3749</v>
      </c>
      <c r="N179" s="37">
        <f t="shared" si="53"/>
        <v>66.9186</v>
      </c>
      <c r="O179" s="39"/>
      <c r="P179" s="40">
        <f t="shared" si="54"/>
        <v>285.59846</v>
      </c>
      <c r="Q179" s="40">
        <f t="shared" si="55"/>
        <v>3203.0753999999997</v>
      </c>
      <c r="R179" s="40">
        <f t="shared" si="56"/>
        <v>16.8483</v>
      </c>
      <c r="S179" s="40">
        <f t="shared" si="57"/>
        <v>28.88732</v>
      </c>
      <c r="T179" s="40">
        <f t="shared" si="64"/>
        <v>6.197959599999999</v>
      </c>
      <c r="U179" s="40">
        <f t="shared" si="59"/>
        <v>4.43751</v>
      </c>
      <c r="V179" s="41">
        <f t="shared" si="60"/>
        <v>141.925966</v>
      </c>
      <c r="W179" s="41"/>
      <c r="X179" s="40">
        <f t="shared" si="61"/>
        <v>78.944964</v>
      </c>
      <c r="Y179" s="68">
        <f t="shared" si="62"/>
        <v>27907.299159599992</v>
      </c>
      <c r="Z179" s="69">
        <v>5442.352</v>
      </c>
      <c r="AA179" s="66">
        <v>5058.392</v>
      </c>
      <c r="AB179" s="67">
        <v>1379.38</v>
      </c>
    </row>
    <row r="180" spans="1:28" ht="23.25" customHeight="1">
      <c r="A180" s="4">
        <f t="shared" si="45"/>
        <v>176</v>
      </c>
      <c r="B180" s="59" t="s">
        <v>175</v>
      </c>
      <c r="C180" s="7">
        <v>157.1</v>
      </c>
      <c r="D180" s="36">
        <f t="shared" si="65"/>
        <v>989.7299999999999</v>
      </c>
      <c r="E180" s="37">
        <f t="shared" si="46"/>
        <v>531.1551</v>
      </c>
      <c r="F180" s="38">
        <v>0</v>
      </c>
      <c r="G180" s="38"/>
      <c r="H180" s="37">
        <f t="shared" si="47"/>
        <v>1081.41356</v>
      </c>
      <c r="I180" s="37">
        <f t="shared" si="48"/>
        <v>497.15866</v>
      </c>
      <c r="J180" s="38">
        <f t="shared" si="49"/>
        <v>20622.73694</v>
      </c>
      <c r="K180" s="37">
        <f t="shared" si="50"/>
        <v>11.169809999999998</v>
      </c>
      <c r="L180" s="37">
        <f t="shared" si="51"/>
        <v>21.397019999999998</v>
      </c>
      <c r="M180" s="37">
        <f t="shared" si="52"/>
        <v>152.30845</v>
      </c>
      <c r="N180" s="37">
        <f t="shared" si="53"/>
        <v>66.4533</v>
      </c>
      <c r="O180" s="39"/>
      <c r="P180" s="40">
        <f t="shared" si="54"/>
        <v>283.61262999999997</v>
      </c>
      <c r="Q180" s="40">
        <f t="shared" si="55"/>
        <v>3180.8037</v>
      </c>
      <c r="R180" s="40">
        <f t="shared" si="56"/>
        <v>16.73115</v>
      </c>
      <c r="S180" s="40">
        <f t="shared" si="57"/>
        <v>28.68646</v>
      </c>
      <c r="T180" s="40">
        <f t="shared" si="64"/>
        <v>6.154863799999999</v>
      </c>
      <c r="U180" s="40">
        <f t="shared" si="59"/>
        <v>4.406655</v>
      </c>
      <c r="V180" s="41">
        <f t="shared" si="60"/>
        <v>140.939123</v>
      </c>
      <c r="W180" s="41"/>
      <c r="X180" s="40">
        <f t="shared" si="61"/>
        <v>78.396042</v>
      </c>
      <c r="Y180" s="68">
        <f t="shared" si="62"/>
        <v>27713.2534638</v>
      </c>
      <c r="Z180" s="69">
        <v>11448.44</v>
      </c>
      <c r="AA180" s="66">
        <v>7841.280000000001</v>
      </c>
      <c r="AB180" s="67">
        <v>4875.38</v>
      </c>
    </row>
    <row r="181" spans="1:28" ht="23.25" customHeight="1">
      <c r="A181" s="4">
        <f t="shared" si="45"/>
        <v>177</v>
      </c>
      <c r="B181" s="59" t="s">
        <v>176</v>
      </c>
      <c r="C181" s="8">
        <v>363</v>
      </c>
      <c r="D181" s="36">
        <f t="shared" si="65"/>
        <v>2286.9</v>
      </c>
      <c r="E181" s="37">
        <f t="shared" si="46"/>
        <v>1227.3029999999999</v>
      </c>
      <c r="F181" s="38">
        <v>82.8</v>
      </c>
      <c r="G181" s="38"/>
      <c r="H181" s="37">
        <f t="shared" si="47"/>
        <v>2498.7468000000003</v>
      </c>
      <c r="I181" s="37">
        <f t="shared" si="48"/>
        <v>1148.7498</v>
      </c>
      <c r="J181" s="38">
        <f t="shared" si="49"/>
        <v>47651.5182</v>
      </c>
      <c r="K181" s="37">
        <f t="shared" si="50"/>
        <v>25.8093</v>
      </c>
      <c r="L181" s="37">
        <f t="shared" si="51"/>
        <v>49.440599999999996</v>
      </c>
      <c r="M181" s="37">
        <f t="shared" si="52"/>
        <v>351.9285</v>
      </c>
      <c r="N181" s="37">
        <f t="shared" si="53"/>
        <v>153.549</v>
      </c>
      <c r="O181" s="39"/>
      <c r="P181" s="40">
        <f t="shared" si="54"/>
        <v>655.3239</v>
      </c>
      <c r="Q181" s="40">
        <f t="shared" si="55"/>
        <v>7349.661</v>
      </c>
      <c r="R181" s="40">
        <f t="shared" si="56"/>
        <v>38.6595</v>
      </c>
      <c r="S181" s="40">
        <f t="shared" si="57"/>
        <v>66.2838</v>
      </c>
      <c r="T181" s="40">
        <f t="shared" si="64"/>
        <v>14.221613999999999</v>
      </c>
      <c r="U181" s="40">
        <f t="shared" si="59"/>
        <v>10.18215</v>
      </c>
      <c r="V181" s="41">
        <f t="shared" si="60"/>
        <v>325.65819</v>
      </c>
      <c r="W181" s="41">
        <v>4020</v>
      </c>
      <c r="X181" s="40">
        <f t="shared" si="61"/>
        <v>181.14426</v>
      </c>
      <c r="Y181" s="68">
        <f t="shared" si="62"/>
        <v>68137.879614</v>
      </c>
      <c r="Z181" s="69">
        <v>19967.2</v>
      </c>
      <c r="AA181" s="66">
        <v>15849.984</v>
      </c>
      <c r="AB181" s="67">
        <v>70392.56</v>
      </c>
    </row>
    <row r="182" spans="1:28" ht="23.25" customHeight="1">
      <c r="A182" s="4">
        <f t="shared" si="45"/>
        <v>178</v>
      </c>
      <c r="B182" s="59" t="s">
        <v>177</v>
      </c>
      <c r="C182" s="7">
        <v>254.9</v>
      </c>
      <c r="D182" s="36">
        <f t="shared" si="65"/>
        <v>1605.87</v>
      </c>
      <c r="E182" s="37">
        <f t="shared" si="46"/>
        <v>861.8168999999999</v>
      </c>
      <c r="F182" s="38">
        <v>0</v>
      </c>
      <c r="G182" s="38"/>
      <c r="H182" s="37">
        <f t="shared" si="47"/>
        <v>1754.62964</v>
      </c>
      <c r="I182" s="37">
        <f t="shared" si="48"/>
        <v>806.6565400000001</v>
      </c>
      <c r="J182" s="38">
        <f t="shared" si="49"/>
        <v>33461.07986</v>
      </c>
      <c r="K182" s="37">
        <f t="shared" si="50"/>
        <v>18.12339</v>
      </c>
      <c r="L182" s="37">
        <f t="shared" si="51"/>
        <v>34.71738</v>
      </c>
      <c r="M182" s="37">
        <f t="shared" si="52"/>
        <v>247.12555</v>
      </c>
      <c r="N182" s="37">
        <f t="shared" si="53"/>
        <v>107.8227</v>
      </c>
      <c r="O182" s="39"/>
      <c r="P182" s="40">
        <f t="shared" si="54"/>
        <v>460.17097</v>
      </c>
      <c r="Q182" s="40">
        <f t="shared" si="55"/>
        <v>5160.9603</v>
      </c>
      <c r="R182" s="40">
        <f t="shared" si="56"/>
        <v>27.14685</v>
      </c>
      <c r="S182" s="40">
        <f t="shared" si="57"/>
        <v>46.544740000000004</v>
      </c>
      <c r="T182" s="40">
        <f t="shared" si="64"/>
        <v>9.9864722</v>
      </c>
      <c r="U182" s="40">
        <f t="shared" si="59"/>
        <v>7.149945</v>
      </c>
      <c r="V182" s="41">
        <f t="shared" si="60"/>
        <v>228.678437</v>
      </c>
      <c r="W182" s="41"/>
      <c r="X182" s="40">
        <f t="shared" si="61"/>
        <v>127.20019800000001</v>
      </c>
      <c r="Y182" s="68">
        <f t="shared" si="62"/>
        <v>44965.6798722</v>
      </c>
      <c r="Z182" s="69">
        <v>23827.520000000004</v>
      </c>
      <c r="AA182" s="66">
        <v>23529.304000000004</v>
      </c>
      <c r="AB182" s="67">
        <v>1011.97</v>
      </c>
    </row>
    <row r="183" spans="1:28" ht="23.25" customHeight="1">
      <c r="A183" s="4">
        <f t="shared" si="45"/>
        <v>179</v>
      </c>
      <c r="B183" s="59" t="s">
        <v>178</v>
      </c>
      <c r="C183" s="7">
        <v>256.4</v>
      </c>
      <c r="D183" s="36">
        <f t="shared" si="65"/>
        <v>1615.3199999999997</v>
      </c>
      <c r="E183" s="37">
        <f t="shared" si="46"/>
        <v>866.8883999999998</v>
      </c>
      <c r="F183" s="38">
        <v>0</v>
      </c>
      <c r="G183" s="38"/>
      <c r="H183" s="37">
        <f t="shared" si="47"/>
        <v>1764.95504</v>
      </c>
      <c r="I183" s="37">
        <f t="shared" si="48"/>
        <v>811.4034399999999</v>
      </c>
      <c r="J183" s="38">
        <f t="shared" si="49"/>
        <v>33657.986959999995</v>
      </c>
      <c r="K183" s="37">
        <f t="shared" si="50"/>
        <v>18.23004</v>
      </c>
      <c r="L183" s="37">
        <f t="shared" si="51"/>
        <v>34.921679999999995</v>
      </c>
      <c r="M183" s="37">
        <f t="shared" si="52"/>
        <v>248.57979999999998</v>
      </c>
      <c r="N183" s="37">
        <f t="shared" si="53"/>
        <v>108.45719999999999</v>
      </c>
      <c r="O183" s="39"/>
      <c r="P183" s="40">
        <f t="shared" si="54"/>
        <v>462.87891999999994</v>
      </c>
      <c r="Q183" s="40">
        <f t="shared" si="55"/>
        <v>5191.3308</v>
      </c>
      <c r="R183" s="40">
        <f t="shared" si="56"/>
        <v>27.306599999999996</v>
      </c>
      <c r="S183" s="40">
        <f t="shared" si="57"/>
        <v>46.81864</v>
      </c>
      <c r="T183" s="40">
        <f t="shared" si="64"/>
        <v>10.0452392</v>
      </c>
      <c r="U183" s="40">
        <f t="shared" si="59"/>
        <v>7.192019999999999</v>
      </c>
      <c r="V183" s="41">
        <f t="shared" si="60"/>
        <v>230.02413199999998</v>
      </c>
      <c r="W183" s="41"/>
      <c r="X183" s="40">
        <f t="shared" si="61"/>
        <v>127.94872799999999</v>
      </c>
      <c r="Y183" s="68">
        <f t="shared" si="62"/>
        <v>45230.287639199996</v>
      </c>
      <c r="Z183" s="69">
        <v>23679.712</v>
      </c>
      <c r="AA183" s="66">
        <v>27189.488</v>
      </c>
      <c r="AB183" s="67">
        <v>31232.92</v>
      </c>
    </row>
    <row r="184" spans="1:28" ht="23.25" customHeight="1">
      <c r="A184" s="4">
        <f t="shared" si="45"/>
        <v>180</v>
      </c>
      <c r="B184" s="59" t="s">
        <v>179</v>
      </c>
      <c r="C184" s="7">
        <v>254.8</v>
      </c>
      <c r="D184" s="36">
        <f t="shared" si="65"/>
        <v>1605.24</v>
      </c>
      <c r="E184" s="37">
        <f t="shared" si="46"/>
        <v>861.4788</v>
      </c>
      <c r="F184" s="38">
        <v>0</v>
      </c>
      <c r="G184" s="38"/>
      <c r="H184" s="37">
        <f t="shared" si="47"/>
        <v>1753.9412800000002</v>
      </c>
      <c r="I184" s="37">
        <f t="shared" si="48"/>
        <v>806.3400800000001</v>
      </c>
      <c r="J184" s="38">
        <f t="shared" si="49"/>
        <v>33447.95272</v>
      </c>
      <c r="K184" s="37">
        <f t="shared" si="50"/>
        <v>18.11628</v>
      </c>
      <c r="L184" s="37">
        <f t="shared" si="51"/>
        <v>34.703759999999996</v>
      </c>
      <c r="M184" s="37">
        <f t="shared" si="52"/>
        <v>247.0286</v>
      </c>
      <c r="N184" s="37">
        <f t="shared" si="53"/>
        <v>107.7804</v>
      </c>
      <c r="O184" s="39"/>
      <c r="P184" s="40">
        <f t="shared" si="54"/>
        <v>459.99044</v>
      </c>
      <c r="Q184" s="40">
        <f t="shared" si="55"/>
        <v>5158.9356</v>
      </c>
      <c r="R184" s="40">
        <f t="shared" si="56"/>
        <v>27.136200000000002</v>
      </c>
      <c r="S184" s="40">
        <f t="shared" si="57"/>
        <v>46.52648000000001</v>
      </c>
      <c r="T184" s="40">
        <f t="shared" si="64"/>
        <v>9.9825544</v>
      </c>
      <c r="U184" s="40">
        <f t="shared" si="59"/>
        <v>7.14714</v>
      </c>
      <c r="V184" s="41">
        <f t="shared" si="60"/>
        <v>228.588724</v>
      </c>
      <c r="W184" s="41"/>
      <c r="X184" s="40">
        <f t="shared" si="61"/>
        <v>127.15029600000001</v>
      </c>
      <c r="Y184" s="68">
        <f t="shared" si="62"/>
        <v>44948.039354399996</v>
      </c>
      <c r="Z184" s="69">
        <v>23541.136</v>
      </c>
      <c r="AA184" s="66">
        <v>23521.008</v>
      </c>
      <c r="AB184" s="67">
        <v>0</v>
      </c>
    </row>
    <row r="185" spans="1:28" ht="23.25" customHeight="1">
      <c r="A185" s="4">
        <f t="shared" si="45"/>
        <v>181</v>
      </c>
      <c r="B185" s="59" t="s">
        <v>180</v>
      </c>
      <c r="C185" s="7">
        <v>256.3</v>
      </c>
      <c r="D185" s="36">
        <f t="shared" si="65"/>
        <v>1614.69</v>
      </c>
      <c r="E185" s="37">
        <f t="shared" si="46"/>
        <v>866.5503</v>
      </c>
      <c r="F185" s="38">
        <v>0</v>
      </c>
      <c r="G185" s="38"/>
      <c r="H185" s="37">
        <f t="shared" si="47"/>
        <v>1764.2666800000002</v>
      </c>
      <c r="I185" s="37">
        <f t="shared" si="48"/>
        <v>811.08698</v>
      </c>
      <c r="J185" s="38">
        <f t="shared" si="49"/>
        <v>33644.85982</v>
      </c>
      <c r="K185" s="37">
        <f t="shared" si="50"/>
        <v>18.22293</v>
      </c>
      <c r="L185" s="37">
        <f t="shared" si="51"/>
        <v>34.90806</v>
      </c>
      <c r="M185" s="37">
        <f t="shared" si="52"/>
        <v>248.48285</v>
      </c>
      <c r="N185" s="37">
        <f t="shared" si="53"/>
        <v>108.4149</v>
      </c>
      <c r="O185" s="39"/>
      <c r="P185" s="40">
        <f t="shared" si="54"/>
        <v>462.69839</v>
      </c>
      <c r="Q185" s="40">
        <f t="shared" si="55"/>
        <v>5189.3061</v>
      </c>
      <c r="R185" s="40">
        <f t="shared" si="56"/>
        <v>27.29595</v>
      </c>
      <c r="S185" s="40">
        <f t="shared" si="57"/>
        <v>46.800380000000004</v>
      </c>
      <c r="T185" s="40">
        <f t="shared" si="64"/>
        <v>10.0413214</v>
      </c>
      <c r="U185" s="40">
        <f t="shared" si="59"/>
        <v>7.189215</v>
      </c>
      <c r="V185" s="41">
        <f t="shared" si="60"/>
        <v>229.93441900000002</v>
      </c>
      <c r="W185" s="41"/>
      <c r="X185" s="40">
        <f t="shared" si="61"/>
        <v>127.89882600000001</v>
      </c>
      <c r="Y185" s="68">
        <f t="shared" si="62"/>
        <v>45212.647121400005</v>
      </c>
      <c r="Z185" s="69">
        <v>24021.584000000003</v>
      </c>
      <c r="AA185" s="66">
        <v>21445.864</v>
      </c>
      <c r="AB185" s="67">
        <v>4104.68</v>
      </c>
    </row>
    <row r="186" spans="1:28" ht="23.25" customHeight="1">
      <c r="A186" s="4">
        <f t="shared" si="45"/>
        <v>182</v>
      </c>
      <c r="B186" s="59" t="s">
        <v>181</v>
      </c>
      <c r="C186" s="7">
        <v>906.6</v>
      </c>
      <c r="D186" s="36">
        <f t="shared" si="65"/>
        <v>5711.58</v>
      </c>
      <c r="E186" s="37">
        <f t="shared" si="46"/>
        <v>3065.2146</v>
      </c>
      <c r="F186" s="38">
        <v>39389.57666666667</v>
      </c>
      <c r="G186" s="38"/>
      <c r="H186" s="37">
        <f t="shared" si="47"/>
        <v>6240.67176</v>
      </c>
      <c r="I186" s="37">
        <f t="shared" si="48"/>
        <v>2869.0263600000003</v>
      </c>
      <c r="J186" s="38">
        <f t="shared" si="49"/>
        <v>119010.65124</v>
      </c>
      <c r="K186" s="37">
        <f t="shared" si="50"/>
        <v>64.45926</v>
      </c>
      <c r="L186" s="37">
        <f t="shared" si="51"/>
        <v>123.47891999999999</v>
      </c>
      <c r="M186" s="37">
        <f t="shared" si="52"/>
        <v>878.9487</v>
      </c>
      <c r="N186" s="37">
        <f t="shared" si="53"/>
        <v>383.4918</v>
      </c>
      <c r="O186" s="39"/>
      <c r="P186" s="40">
        <f t="shared" si="54"/>
        <v>1636.68498</v>
      </c>
      <c r="Q186" s="40">
        <f t="shared" si="55"/>
        <v>18355.9302</v>
      </c>
      <c r="R186" s="40">
        <f t="shared" si="56"/>
        <v>96.5529</v>
      </c>
      <c r="S186" s="40">
        <f t="shared" si="57"/>
        <v>165.54516</v>
      </c>
      <c r="T186" s="40">
        <f t="shared" si="64"/>
        <v>35.518774799999996</v>
      </c>
      <c r="U186" s="40">
        <f t="shared" si="59"/>
        <v>25.43013</v>
      </c>
      <c r="V186" s="41">
        <f t="shared" si="60"/>
        <v>813.338058</v>
      </c>
      <c r="W186" s="41">
        <v>6030</v>
      </c>
      <c r="X186" s="40">
        <f t="shared" si="61"/>
        <v>452.411532</v>
      </c>
      <c r="Y186" s="68">
        <f t="shared" si="62"/>
        <v>205348.51104146664</v>
      </c>
      <c r="Z186" s="69">
        <v>124216.80800000002</v>
      </c>
      <c r="AA186" s="66">
        <v>119322.63200000001</v>
      </c>
      <c r="AB186" s="67">
        <v>26421.03</v>
      </c>
    </row>
    <row r="187" spans="1:28" ht="23.25" customHeight="1">
      <c r="A187" s="4">
        <f t="shared" si="45"/>
        <v>183</v>
      </c>
      <c r="B187" s="59" t="s">
        <v>182</v>
      </c>
      <c r="C187" s="7">
        <v>262.1</v>
      </c>
      <c r="D187" s="36">
        <f t="shared" si="65"/>
        <v>1651.23</v>
      </c>
      <c r="E187" s="37">
        <f t="shared" si="46"/>
        <v>886.1601</v>
      </c>
      <c r="F187" s="38">
        <v>0</v>
      </c>
      <c r="G187" s="38"/>
      <c r="H187" s="37">
        <f t="shared" si="47"/>
        <v>1804.1915600000002</v>
      </c>
      <c r="I187" s="37">
        <f t="shared" si="48"/>
        <v>829.4416600000001</v>
      </c>
      <c r="J187" s="38">
        <f t="shared" si="49"/>
        <v>34406.233940000006</v>
      </c>
      <c r="K187" s="37">
        <f t="shared" si="50"/>
        <v>18.63531</v>
      </c>
      <c r="L187" s="37">
        <f t="shared" si="51"/>
        <v>35.69802</v>
      </c>
      <c r="M187" s="37">
        <f t="shared" si="52"/>
        <v>254.10595000000004</v>
      </c>
      <c r="N187" s="37">
        <f t="shared" si="53"/>
        <v>110.8683</v>
      </c>
      <c r="O187" s="39"/>
      <c r="P187" s="40">
        <f t="shared" si="54"/>
        <v>473.16913</v>
      </c>
      <c r="Q187" s="40">
        <f t="shared" si="55"/>
        <v>5306.738700000001</v>
      </c>
      <c r="R187" s="40">
        <f t="shared" si="56"/>
        <v>27.91365</v>
      </c>
      <c r="S187" s="40">
        <f t="shared" si="57"/>
        <v>47.859460000000006</v>
      </c>
      <c r="T187" s="40">
        <f t="shared" si="64"/>
        <v>10.2685538</v>
      </c>
      <c r="U187" s="40">
        <f t="shared" si="59"/>
        <v>7.351905</v>
      </c>
      <c r="V187" s="41">
        <f t="shared" si="60"/>
        <v>235.137773</v>
      </c>
      <c r="W187" s="41"/>
      <c r="X187" s="40">
        <f t="shared" si="61"/>
        <v>130.79314200000002</v>
      </c>
      <c r="Y187" s="68">
        <f t="shared" si="62"/>
        <v>46235.797153800006</v>
      </c>
      <c r="Z187" s="69">
        <v>29747.368000000002</v>
      </c>
      <c r="AA187" s="66">
        <v>28252.544</v>
      </c>
      <c r="AB187" s="67">
        <v>2513.64</v>
      </c>
    </row>
    <row r="188" spans="1:28" ht="23.25" customHeight="1">
      <c r="A188" s="4">
        <f t="shared" si="45"/>
        <v>184</v>
      </c>
      <c r="B188" s="59" t="s">
        <v>183</v>
      </c>
      <c r="C188" s="7">
        <v>261.2</v>
      </c>
      <c r="D188" s="36">
        <f t="shared" si="65"/>
        <v>1645.56</v>
      </c>
      <c r="E188" s="37">
        <f>C188*3.38</f>
        <v>882.8559999999999</v>
      </c>
      <c r="F188" s="38">
        <v>0</v>
      </c>
      <c r="G188" s="38"/>
      <c r="H188" s="37">
        <f t="shared" si="47"/>
        <v>1797.99632</v>
      </c>
      <c r="I188" s="37">
        <f t="shared" si="48"/>
        <v>826.59352</v>
      </c>
      <c r="J188" s="38">
        <f t="shared" si="49"/>
        <v>34288.08968</v>
      </c>
      <c r="K188" s="37">
        <f t="shared" si="50"/>
        <v>18.57132</v>
      </c>
      <c r="L188" s="37">
        <f t="shared" si="51"/>
        <v>35.57543999999999</v>
      </c>
      <c r="M188" s="37">
        <f t="shared" si="52"/>
        <v>253.2334</v>
      </c>
      <c r="N188" s="37">
        <f t="shared" si="53"/>
        <v>110.48759999999999</v>
      </c>
      <c r="O188" s="39"/>
      <c r="P188" s="40">
        <f t="shared" si="54"/>
        <v>471.5443599999999</v>
      </c>
      <c r="Q188" s="40">
        <f t="shared" si="55"/>
        <v>5288.5163999999995</v>
      </c>
      <c r="R188" s="40">
        <f t="shared" si="56"/>
        <v>27.8178</v>
      </c>
      <c r="S188" s="40">
        <f t="shared" si="57"/>
        <v>47.69512</v>
      </c>
      <c r="T188" s="40">
        <f t="shared" si="64"/>
        <v>10.2332936</v>
      </c>
      <c r="U188" s="40">
        <f t="shared" si="59"/>
        <v>7.3266599999999995</v>
      </c>
      <c r="V188" s="41">
        <f t="shared" si="60"/>
        <v>234.330356</v>
      </c>
      <c r="W188" s="41"/>
      <c r="X188" s="40">
        <f t="shared" si="61"/>
        <v>130.344024</v>
      </c>
      <c r="Y188" s="68">
        <f t="shared" si="62"/>
        <v>46076.771293599995</v>
      </c>
      <c r="Z188" s="69">
        <v>29735.968</v>
      </c>
      <c r="AA188" s="66">
        <v>28092.936</v>
      </c>
      <c r="AB188" s="67">
        <v>3575.94</v>
      </c>
    </row>
    <row r="189" spans="1:28" ht="23.25" customHeight="1">
      <c r="A189" s="4">
        <f t="shared" si="45"/>
        <v>185</v>
      </c>
      <c r="B189" s="59" t="s">
        <v>184</v>
      </c>
      <c r="C189" s="7">
        <v>604.2</v>
      </c>
      <c r="D189" s="36">
        <f t="shared" si="65"/>
        <v>3806.46</v>
      </c>
      <c r="E189" s="37">
        <f aca="true" t="shared" si="66" ref="E189:E219">C189*3.38</f>
        <v>2042.1960000000001</v>
      </c>
      <c r="F189" s="38">
        <v>19855.145</v>
      </c>
      <c r="G189" s="38"/>
      <c r="H189" s="37">
        <f t="shared" si="47"/>
        <v>4159.0711200000005</v>
      </c>
      <c r="I189" s="37">
        <f t="shared" si="48"/>
        <v>1912.0513200000003</v>
      </c>
      <c r="J189" s="38">
        <f t="shared" si="49"/>
        <v>79314.17988000001</v>
      </c>
      <c r="K189" s="37">
        <f t="shared" si="50"/>
        <v>42.95862</v>
      </c>
      <c r="L189" s="37">
        <f t="shared" si="51"/>
        <v>82.29204</v>
      </c>
      <c r="M189" s="37">
        <f t="shared" si="52"/>
        <v>585.7719000000001</v>
      </c>
      <c r="N189" s="37">
        <f t="shared" si="53"/>
        <v>255.5766</v>
      </c>
      <c r="O189" s="39"/>
      <c r="P189" s="40">
        <f t="shared" si="54"/>
        <v>1090.76226</v>
      </c>
      <c r="Q189" s="40">
        <f t="shared" si="55"/>
        <v>12233.2374</v>
      </c>
      <c r="R189" s="40">
        <f t="shared" si="56"/>
        <v>64.3473</v>
      </c>
      <c r="S189" s="40">
        <f t="shared" si="57"/>
        <v>110.32692000000002</v>
      </c>
      <c r="T189" s="40">
        <f t="shared" si="64"/>
        <v>23.6713476</v>
      </c>
      <c r="U189" s="40">
        <f t="shared" si="59"/>
        <v>16.94781</v>
      </c>
      <c r="V189" s="41">
        <f t="shared" si="60"/>
        <v>542.0459460000001</v>
      </c>
      <c r="W189" s="41">
        <v>4020</v>
      </c>
      <c r="X189" s="40">
        <f t="shared" si="61"/>
        <v>301.50788400000005</v>
      </c>
      <c r="Y189" s="68">
        <f t="shared" si="62"/>
        <v>130458.54934760003</v>
      </c>
      <c r="Z189" s="69">
        <v>95930.8</v>
      </c>
      <c r="AA189" s="66">
        <v>94965.79200000002</v>
      </c>
      <c r="AB189" s="67">
        <v>1206.26</v>
      </c>
    </row>
    <row r="190" spans="1:28" ht="23.25" customHeight="1">
      <c r="A190" s="4">
        <f t="shared" si="45"/>
        <v>186</v>
      </c>
      <c r="B190" s="59" t="s">
        <v>185</v>
      </c>
      <c r="C190" s="7">
        <v>326.7</v>
      </c>
      <c r="D190" s="36">
        <f t="shared" si="65"/>
        <v>2058.21</v>
      </c>
      <c r="E190" s="37">
        <f t="shared" si="66"/>
        <v>1104.2459999999999</v>
      </c>
      <c r="F190" s="38">
        <v>0</v>
      </c>
      <c r="G190" s="38"/>
      <c r="H190" s="37">
        <f t="shared" si="47"/>
        <v>2248.87212</v>
      </c>
      <c r="I190" s="37">
        <f t="shared" si="48"/>
        <v>1033.87482</v>
      </c>
      <c r="J190" s="38">
        <f t="shared" si="49"/>
        <v>42886.36638</v>
      </c>
      <c r="K190" s="37">
        <f t="shared" si="50"/>
        <v>23.228369999999998</v>
      </c>
      <c r="L190" s="37">
        <f t="shared" si="51"/>
        <v>44.496539999999996</v>
      </c>
      <c r="M190" s="37">
        <f t="shared" si="52"/>
        <v>316.73565</v>
      </c>
      <c r="N190" s="37">
        <f t="shared" si="53"/>
        <v>138.1941</v>
      </c>
      <c r="O190" s="39"/>
      <c r="P190" s="40">
        <f t="shared" si="54"/>
        <v>589.7915099999999</v>
      </c>
      <c r="Q190" s="40">
        <f t="shared" si="55"/>
        <v>6614.6948999999995</v>
      </c>
      <c r="R190" s="40">
        <f t="shared" si="56"/>
        <v>34.793549999999996</v>
      </c>
      <c r="S190" s="40">
        <f>C190*0.1827</f>
        <v>59.688089999999995</v>
      </c>
      <c r="T190" s="40">
        <f t="shared" si="64"/>
        <v>12.799452599999999</v>
      </c>
      <c r="U190" s="40">
        <f t="shared" si="59"/>
        <v>9.163934999999999</v>
      </c>
      <c r="V190" s="41">
        <f t="shared" si="60"/>
        <v>293.09237099999996</v>
      </c>
      <c r="W190" s="41">
        <v>2010</v>
      </c>
      <c r="X190" s="40">
        <f t="shared" si="61"/>
        <v>163.029834</v>
      </c>
      <c r="Y190" s="68">
        <f t="shared" si="62"/>
        <v>59641.27762259999</v>
      </c>
      <c r="Z190" s="69">
        <v>37128.136</v>
      </c>
      <c r="AA190" s="66">
        <v>37485.648</v>
      </c>
      <c r="AB190" s="67">
        <v>1753.16</v>
      </c>
    </row>
    <row r="191" spans="1:28" ht="23.25" customHeight="1">
      <c r="A191" s="4">
        <f t="shared" si="45"/>
        <v>187</v>
      </c>
      <c r="B191" s="59" t="s">
        <v>186</v>
      </c>
      <c r="C191" s="7">
        <v>342.9</v>
      </c>
      <c r="D191" s="36">
        <f t="shared" si="65"/>
        <v>2160.27</v>
      </c>
      <c r="E191" s="37">
        <f t="shared" si="66"/>
        <v>1159.002</v>
      </c>
      <c r="F191" s="38">
        <v>0</v>
      </c>
      <c r="G191" s="38"/>
      <c r="H191" s="37">
        <f t="shared" si="47"/>
        <v>2360.3864399999998</v>
      </c>
      <c r="I191" s="37">
        <f t="shared" si="48"/>
        <v>1085.14134</v>
      </c>
      <c r="J191" s="38">
        <f t="shared" si="49"/>
        <v>45012.963059999995</v>
      </c>
      <c r="K191" s="37">
        <f t="shared" si="50"/>
        <v>24.38019</v>
      </c>
      <c r="L191" s="37">
        <f t="shared" si="51"/>
        <v>46.70297999999999</v>
      </c>
      <c r="M191" s="37">
        <f t="shared" si="52"/>
        <v>332.44155</v>
      </c>
      <c r="N191" s="37">
        <f t="shared" si="53"/>
        <v>145.0467</v>
      </c>
      <c r="O191" s="39"/>
      <c r="P191" s="40">
        <f t="shared" si="54"/>
        <v>619.0373699999999</v>
      </c>
      <c r="Q191" s="40">
        <f t="shared" si="55"/>
        <v>6942.6963</v>
      </c>
      <c r="R191" s="40">
        <f t="shared" si="56"/>
        <v>36.51884999999999</v>
      </c>
      <c r="S191" s="40">
        <f aca="true" t="shared" si="67" ref="S191:S219">C191*0.1827</f>
        <v>62.64783</v>
      </c>
      <c r="T191" s="40">
        <f t="shared" si="64"/>
        <v>13.434136199999998</v>
      </c>
      <c r="U191" s="40">
        <f t="shared" si="59"/>
        <v>9.618345</v>
      </c>
      <c r="V191" s="41">
        <f t="shared" si="60"/>
        <v>307.62587699999995</v>
      </c>
      <c r="W191" s="41">
        <v>2010</v>
      </c>
      <c r="X191" s="40">
        <f t="shared" si="61"/>
        <v>171.113958</v>
      </c>
      <c r="Y191" s="68">
        <f t="shared" si="62"/>
        <v>62499.02692619999</v>
      </c>
      <c r="Z191" s="69">
        <v>38992.864</v>
      </c>
      <c r="AA191" s="66">
        <v>39597.200000000004</v>
      </c>
      <c r="AB191" s="67">
        <v>1900.47</v>
      </c>
    </row>
    <row r="192" spans="1:28" ht="23.25" customHeight="1">
      <c r="A192" s="4">
        <f t="shared" si="45"/>
        <v>188</v>
      </c>
      <c r="B192" s="59" t="s">
        <v>187</v>
      </c>
      <c r="C192" s="7">
        <v>635.3</v>
      </c>
      <c r="D192" s="36">
        <f t="shared" si="65"/>
        <v>4002.3899999999994</v>
      </c>
      <c r="E192" s="37">
        <f t="shared" si="66"/>
        <v>2147.314</v>
      </c>
      <c r="F192" s="38">
        <v>12400.521666666666</v>
      </c>
      <c r="G192" s="38"/>
      <c r="H192" s="37">
        <f t="shared" si="47"/>
        <v>4373.15108</v>
      </c>
      <c r="I192" s="37">
        <f t="shared" si="48"/>
        <v>2010.47038</v>
      </c>
      <c r="J192" s="38">
        <f t="shared" si="49"/>
        <v>83396.72042</v>
      </c>
      <c r="K192" s="37">
        <f t="shared" si="50"/>
        <v>45.16983</v>
      </c>
      <c r="L192" s="37">
        <f t="shared" si="51"/>
        <v>86.52785999999999</v>
      </c>
      <c r="M192" s="37">
        <f t="shared" si="52"/>
        <v>615.92335</v>
      </c>
      <c r="N192" s="37">
        <f t="shared" si="53"/>
        <v>268.7319</v>
      </c>
      <c r="O192" s="39"/>
      <c r="P192" s="40">
        <f t="shared" si="54"/>
        <v>1146.90709</v>
      </c>
      <c r="Q192" s="40">
        <f t="shared" si="55"/>
        <v>12862.9191</v>
      </c>
      <c r="R192" s="40">
        <f t="shared" si="56"/>
        <v>67.65944999999999</v>
      </c>
      <c r="S192" s="40">
        <f t="shared" si="67"/>
        <v>116.06930999999999</v>
      </c>
      <c r="T192" s="40">
        <f t="shared" si="64"/>
        <v>24.889783399999995</v>
      </c>
      <c r="U192" s="40">
        <f t="shared" si="59"/>
        <v>17.820165</v>
      </c>
      <c r="V192" s="41">
        <f t="shared" si="60"/>
        <v>569.946689</v>
      </c>
      <c r="W192" s="41">
        <v>2010</v>
      </c>
      <c r="X192" s="40">
        <f t="shared" si="61"/>
        <v>317.027406</v>
      </c>
      <c r="Y192" s="68">
        <f t="shared" si="62"/>
        <v>126480.15948006665</v>
      </c>
      <c r="Z192" s="69">
        <v>100952.224</v>
      </c>
      <c r="AA192" s="66">
        <v>102281.65600000002</v>
      </c>
      <c r="AB192" s="67">
        <v>107212.68</v>
      </c>
    </row>
    <row r="193" spans="1:28" ht="23.25" customHeight="1">
      <c r="A193" s="4">
        <f t="shared" si="45"/>
        <v>189</v>
      </c>
      <c r="B193" s="59" t="s">
        <v>188</v>
      </c>
      <c r="C193" s="7">
        <v>912</v>
      </c>
      <c r="D193" s="36">
        <f t="shared" si="65"/>
        <v>5745.599999999999</v>
      </c>
      <c r="E193" s="37">
        <f t="shared" si="66"/>
        <v>3082.56</v>
      </c>
      <c r="F193" s="38">
        <v>4566.08</v>
      </c>
      <c r="G193" s="38"/>
      <c r="H193" s="37">
        <f t="shared" si="47"/>
        <v>6277.8432</v>
      </c>
      <c r="I193" s="37">
        <f t="shared" si="48"/>
        <v>2886.1152</v>
      </c>
      <c r="J193" s="38">
        <f t="shared" si="49"/>
        <v>119719.5168</v>
      </c>
      <c r="K193" s="37">
        <f t="shared" si="50"/>
        <v>64.8432</v>
      </c>
      <c r="L193" s="37">
        <f t="shared" si="51"/>
        <v>124.21439999999998</v>
      </c>
      <c r="M193" s="37">
        <f t="shared" si="52"/>
        <v>884.184</v>
      </c>
      <c r="N193" s="37">
        <f t="shared" si="53"/>
        <v>385.776</v>
      </c>
      <c r="O193" s="39"/>
      <c r="P193" s="40">
        <f t="shared" si="54"/>
        <v>1646.4335999999998</v>
      </c>
      <c r="Q193" s="40">
        <f t="shared" si="55"/>
        <v>18465.264</v>
      </c>
      <c r="R193" s="40">
        <f t="shared" si="56"/>
        <v>97.128</v>
      </c>
      <c r="S193" s="40">
        <f t="shared" si="67"/>
        <v>166.6224</v>
      </c>
      <c r="T193" s="40">
        <f t="shared" si="64"/>
        <v>35.730336</v>
      </c>
      <c r="U193" s="40">
        <f t="shared" si="59"/>
        <v>25.581599999999998</v>
      </c>
      <c r="V193" s="41">
        <f t="shared" si="60"/>
        <v>818.18256</v>
      </c>
      <c r="W193" s="41">
        <v>8147.8</v>
      </c>
      <c r="X193" s="40">
        <f t="shared" si="61"/>
        <v>455.10624</v>
      </c>
      <c r="Y193" s="68">
        <f t="shared" si="62"/>
        <v>173594.58153599998</v>
      </c>
      <c r="Z193" s="69">
        <v>135237.392</v>
      </c>
      <c r="AA193" s="66">
        <v>139591.98400000003</v>
      </c>
      <c r="AB193" s="67">
        <v>12567.02</v>
      </c>
    </row>
    <row r="194" spans="1:28" ht="23.25" customHeight="1">
      <c r="A194" s="4">
        <f t="shared" si="45"/>
        <v>190</v>
      </c>
      <c r="B194" s="59" t="s">
        <v>189</v>
      </c>
      <c r="C194" s="7">
        <v>869.8</v>
      </c>
      <c r="D194" s="36">
        <f t="shared" si="65"/>
        <v>5479.74</v>
      </c>
      <c r="E194" s="37">
        <f t="shared" si="66"/>
        <v>2939.924</v>
      </c>
      <c r="F194" s="38">
        <v>0</v>
      </c>
      <c r="G194" s="38"/>
      <c r="H194" s="37">
        <f t="shared" si="47"/>
        <v>5987.35528</v>
      </c>
      <c r="I194" s="37">
        <f t="shared" si="48"/>
        <v>2752.5690799999998</v>
      </c>
      <c r="J194" s="38">
        <f t="shared" si="49"/>
        <v>114179.86372</v>
      </c>
      <c r="K194" s="37">
        <f t="shared" si="50"/>
        <v>61.84277999999999</v>
      </c>
      <c r="L194" s="37">
        <f t="shared" si="51"/>
        <v>118.46675999999998</v>
      </c>
      <c r="M194" s="37">
        <f t="shared" si="52"/>
        <v>843.2710999999999</v>
      </c>
      <c r="N194" s="37">
        <f t="shared" si="53"/>
        <v>367.92539999999997</v>
      </c>
      <c r="O194" s="39"/>
      <c r="P194" s="40">
        <f t="shared" si="54"/>
        <v>1570.24994</v>
      </c>
      <c r="Q194" s="40">
        <f t="shared" si="55"/>
        <v>17610.8406</v>
      </c>
      <c r="R194" s="40">
        <f t="shared" si="56"/>
        <v>92.63369999999999</v>
      </c>
      <c r="S194" s="40">
        <f t="shared" si="67"/>
        <v>158.91245999999998</v>
      </c>
      <c r="T194" s="40">
        <f t="shared" si="64"/>
        <v>34.0770244</v>
      </c>
      <c r="U194" s="40">
        <f t="shared" si="59"/>
        <v>24.397889999999997</v>
      </c>
      <c r="V194" s="41">
        <f t="shared" si="60"/>
        <v>780.323674</v>
      </c>
      <c r="W194" s="41">
        <v>6030</v>
      </c>
      <c r="X194" s="40">
        <f t="shared" si="61"/>
        <v>434.047596</v>
      </c>
      <c r="Y194" s="68">
        <f t="shared" si="62"/>
        <v>159466.44100439997</v>
      </c>
      <c r="Z194" s="69">
        <v>128761.488</v>
      </c>
      <c r="AA194" s="66">
        <v>119616.84</v>
      </c>
      <c r="AB194" s="67">
        <v>203711.4</v>
      </c>
    </row>
    <row r="195" spans="1:28" ht="23.25" customHeight="1">
      <c r="A195" s="4">
        <f t="shared" si="45"/>
        <v>191</v>
      </c>
      <c r="B195" s="59" t="s">
        <v>190</v>
      </c>
      <c r="C195" s="7">
        <v>596.8</v>
      </c>
      <c r="D195" s="36">
        <f t="shared" si="65"/>
        <v>3759.8399999999997</v>
      </c>
      <c r="E195" s="37">
        <f t="shared" si="66"/>
        <v>2017.1839999999997</v>
      </c>
      <c r="F195" s="38">
        <v>26180.481666666667</v>
      </c>
      <c r="G195" s="38"/>
      <c r="H195" s="37">
        <f t="shared" si="47"/>
        <v>4108.13248</v>
      </c>
      <c r="I195" s="37">
        <f t="shared" si="48"/>
        <v>1888.63328</v>
      </c>
      <c r="J195" s="38">
        <f t="shared" si="49"/>
        <v>78342.77152</v>
      </c>
      <c r="K195" s="37">
        <f t="shared" si="50"/>
        <v>42.43248</v>
      </c>
      <c r="L195" s="37">
        <f t="shared" si="51"/>
        <v>81.28415999999999</v>
      </c>
      <c r="M195" s="37">
        <f t="shared" si="52"/>
        <v>578.5975999999999</v>
      </c>
      <c r="N195" s="37">
        <f t="shared" si="53"/>
        <v>252.44639999999998</v>
      </c>
      <c r="O195" s="39"/>
      <c r="P195" s="40">
        <f t="shared" si="54"/>
        <v>1077.40304</v>
      </c>
      <c r="Q195" s="40">
        <f t="shared" si="55"/>
        <v>12083.409599999999</v>
      </c>
      <c r="R195" s="40">
        <f t="shared" si="56"/>
        <v>63.5592</v>
      </c>
      <c r="S195" s="40">
        <f t="shared" si="67"/>
        <v>109.03536</v>
      </c>
      <c r="T195" s="40">
        <f t="shared" si="64"/>
        <v>23.381430399999996</v>
      </c>
      <c r="U195" s="40">
        <f t="shared" si="59"/>
        <v>16.740239999999996</v>
      </c>
      <c r="V195" s="41">
        <f t="shared" si="60"/>
        <v>535.4071839999999</v>
      </c>
      <c r="W195" s="41">
        <v>4020</v>
      </c>
      <c r="X195" s="40">
        <f t="shared" si="61"/>
        <v>297.815136</v>
      </c>
      <c r="Y195" s="68">
        <f t="shared" si="62"/>
        <v>135478.55477706666</v>
      </c>
      <c r="Z195" s="69">
        <v>88573.56800000001</v>
      </c>
      <c r="AA195" s="66">
        <v>60251.76</v>
      </c>
      <c r="AB195" s="67">
        <v>122006.27</v>
      </c>
    </row>
    <row r="196" spans="1:28" ht="23.25" customHeight="1">
      <c r="A196" s="4">
        <f t="shared" si="45"/>
        <v>192</v>
      </c>
      <c r="B196" s="59" t="s">
        <v>191</v>
      </c>
      <c r="C196" s="7">
        <v>551.3</v>
      </c>
      <c r="D196" s="36">
        <f t="shared" si="65"/>
        <v>3473.1899999999996</v>
      </c>
      <c r="E196" s="37">
        <f t="shared" si="66"/>
        <v>1863.3939999999998</v>
      </c>
      <c r="F196" s="38">
        <v>1288.8</v>
      </c>
      <c r="G196" s="38"/>
      <c r="H196" s="37">
        <f t="shared" si="47"/>
        <v>3794.92868</v>
      </c>
      <c r="I196" s="37">
        <f t="shared" si="48"/>
        <v>1744.6439799999998</v>
      </c>
      <c r="J196" s="38">
        <f t="shared" si="49"/>
        <v>72369.92281999999</v>
      </c>
      <c r="K196" s="37">
        <f t="shared" si="50"/>
        <v>39.19743</v>
      </c>
      <c r="L196" s="37">
        <f t="shared" si="51"/>
        <v>75.08706</v>
      </c>
      <c r="M196" s="37">
        <f t="shared" si="52"/>
        <v>534.4853499999999</v>
      </c>
      <c r="N196" s="37">
        <f t="shared" si="53"/>
        <v>233.19989999999999</v>
      </c>
      <c r="O196" s="39"/>
      <c r="P196" s="40">
        <f t="shared" si="54"/>
        <v>995.2618899999999</v>
      </c>
      <c r="Q196" s="40">
        <f t="shared" si="55"/>
        <v>11162.1711</v>
      </c>
      <c r="R196" s="40">
        <f t="shared" si="56"/>
        <v>58.713449999999995</v>
      </c>
      <c r="S196" s="40">
        <f t="shared" si="67"/>
        <v>100.72250999999999</v>
      </c>
      <c r="T196" s="40">
        <f t="shared" si="64"/>
        <v>21.598831399999998</v>
      </c>
      <c r="U196" s="40">
        <f t="shared" si="59"/>
        <v>15.463964999999998</v>
      </c>
      <c r="V196" s="41">
        <f t="shared" si="60"/>
        <v>494.5877689999999</v>
      </c>
      <c r="W196" s="41">
        <v>4020</v>
      </c>
      <c r="X196" s="40">
        <f t="shared" si="61"/>
        <v>275.10972599999997</v>
      </c>
      <c r="Y196" s="68">
        <f t="shared" si="62"/>
        <v>102560.4784614</v>
      </c>
      <c r="Z196" s="69">
        <v>81935.04000000001</v>
      </c>
      <c r="AA196" s="66">
        <v>59493.25600000001</v>
      </c>
      <c r="AB196" s="67">
        <v>66424.45</v>
      </c>
    </row>
    <row r="197" spans="1:28" ht="23.25" customHeight="1">
      <c r="A197" s="4">
        <f t="shared" si="45"/>
        <v>193</v>
      </c>
      <c r="B197" s="59" t="s">
        <v>192</v>
      </c>
      <c r="C197" s="7">
        <v>590.2</v>
      </c>
      <c r="D197" s="36">
        <f t="shared" si="65"/>
        <v>3718.26</v>
      </c>
      <c r="E197" s="37">
        <f t="shared" si="66"/>
        <v>1994.8760000000002</v>
      </c>
      <c r="F197" s="38">
        <v>6090.125</v>
      </c>
      <c r="G197" s="38"/>
      <c r="H197" s="37">
        <f t="shared" si="47"/>
        <v>4062.7007200000007</v>
      </c>
      <c r="I197" s="37">
        <f t="shared" si="48"/>
        <v>1867.7469200000003</v>
      </c>
      <c r="J197" s="38">
        <f t="shared" si="49"/>
        <v>77476.38028000001</v>
      </c>
      <c r="K197" s="37">
        <f t="shared" si="50"/>
        <v>41.96322</v>
      </c>
      <c r="L197" s="37">
        <f t="shared" si="51"/>
        <v>80.38524</v>
      </c>
      <c r="M197" s="37">
        <f t="shared" si="52"/>
        <v>572.1989000000001</v>
      </c>
      <c r="N197" s="37">
        <f t="shared" si="53"/>
        <v>249.65460000000002</v>
      </c>
      <c r="O197" s="39"/>
      <c r="P197" s="40">
        <f t="shared" si="54"/>
        <v>1065.4880600000001</v>
      </c>
      <c r="Q197" s="40">
        <f t="shared" si="55"/>
        <v>11949.779400000001</v>
      </c>
      <c r="R197" s="40">
        <f t="shared" si="56"/>
        <v>62.856300000000005</v>
      </c>
      <c r="S197" s="40">
        <f t="shared" si="67"/>
        <v>107.82954000000001</v>
      </c>
      <c r="T197" s="40">
        <f t="shared" si="64"/>
        <v>23.1228556</v>
      </c>
      <c r="U197" s="40">
        <f t="shared" si="59"/>
        <v>16.55511</v>
      </c>
      <c r="V197" s="41">
        <f t="shared" si="60"/>
        <v>529.486126</v>
      </c>
      <c r="W197" s="41">
        <v>4020</v>
      </c>
      <c r="X197" s="40">
        <f t="shared" si="61"/>
        <v>294.521604</v>
      </c>
      <c r="Y197" s="68">
        <f t="shared" si="62"/>
        <v>114223.9298756</v>
      </c>
      <c r="Z197" s="69">
        <v>87697.408</v>
      </c>
      <c r="AA197" s="66">
        <v>66245</v>
      </c>
      <c r="AB197" s="67">
        <v>210738.72</v>
      </c>
    </row>
    <row r="198" spans="1:28" ht="23.25" customHeight="1">
      <c r="A198" s="4">
        <f aca="true" t="shared" si="68" ref="A198:A219">A197+1</f>
        <v>194</v>
      </c>
      <c r="B198" s="59" t="s">
        <v>193</v>
      </c>
      <c r="C198" s="7">
        <v>568.9</v>
      </c>
      <c r="D198" s="36">
        <f t="shared" si="65"/>
        <v>3584.0699999999997</v>
      </c>
      <c r="E198" s="37">
        <f t="shared" si="66"/>
        <v>1922.8819999999998</v>
      </c>
      <c r="F198" s="38">
        <v>9284.4</v>
      </c>
      <c r="G198" s="38"/>
      <c r="H198" s="37">
        <f aca="true" t="shared" si="69" ref="H198:H219">C198*6.8836</f>
        <v>3916.0800400000003</v>
      </c>
      <c r="I198" s="37">
        <f aca="true" t="shared" si="70" ref="I198:I219">C198*3.1646</f>
        <v>1800.34094</v>
      </c>
      <c r="J198" s="38">
        <f aca="true" t="shared" si="71" ref="J198:J219">C198*131.2714</f>
        <v>74680.29946</v>
      </c>
      <c r="K198" s="37">
        <f aca="true" t="shared" si="72" ref="K198:K219">C198*0.0711</f>
        <v>40.448789999999995</v>
      </c>
      <c r="L198" s="37">
        <f aca="true" t="shared" si="73" ref="L198:L219">C198*0.1362</f>
        <v>77.48418</v>
      </c>
      <c r="M198" s="37">
        <f aca="true" t="shared" si="74" ref="M198:M219">C198*0.9695</f>
        <v>551.54855</v>
      </c>
      <c r="N198" s="37">
        <f aca="true" t="shared" si="75" ref="N198:N219">C198*0.423</f>
        <v>240.64469999999997</v>
      </c>
      <c r="O198" s="39"/>
      <c r="P198" s="40">
        <f aca="true" t="shared" si="76" ref="P198:P219">C198*1.8053</f>
        <v>1027.0351699999999</v>
      </c>
      <c r="Q198" s="40">
        <f aca="true" t="shared" si="77" ref="Q198:Q219">C198*20.247</f>
        <v>11518.5183</v>
      </c>
      <c r="R198" s="40">
        <f aca="true" t="shared" si="78" ref="R198:R219">C198*0.1065</f>
        <v>60.587849999999996</v>
      </c>
      <c r="S198" s="40">
        <f t="shared" si="67"/>
        <v>103.93803</v>
      </c>
      <c r="T198" s="40">
        <f t="shared" si="64"/>
        <v>22.288364199999997</v>
      </c>
      <c r="U198" s="40">
        <f aca="true" t="shared" si="79" ref="U198:U219">C198*0.02805</f>
        <v>15.957645</v>
      </c>
      <c r="V198" s="41">
        <f aca="true" t="shared" si="80" ref="V198:V219">C198*0.89713</f>
        <v>510.377257</v>
      </c>
      <c r="W198" s="41">
        <v>4020</v>
      </c>
      <c r="X198" s="40">
        <f aca="true" t="shared" si="81" ref="X198:X219">C198*0.49902</f>
        <v>283.892478</v>
      </c>
      <c r="Y198" s="68">
        <f t="shared" si="62"/>
        <v>113660.79375419999</v>
      </c>
      <c r="Z198" s="69">
        <v>84415.26400000001</v>
      </c>
      <c r="AA198" s="66">
        <v>82029.872</v>
      </c>
      <c r="AB198" s="67">
        <v>149319.4</v>
      </c>
    </row>
    <row r="199" spans="1:28" ht="23.25" customHeight="1">
      <c r="A199" s="4">
        <f t="shared" si="68"/>
        <v>195</v>
      </c>
      <c r="B199" s="59" t="s">
        <v>194</v>
      </c>
      <c r="C199" s="7">
        <v>1425.3</v>
      </c>
      <c r="D199" s="36">
        <f t="shared" si="65"/>
        <v>8979.39</v>
      </c>
      <c r="E199" s="37">
        <f t="shared" si="66"/>
        <v>4817.514</v>
      </c>
      <c r="F199" s="38">
        <v>6126.610000000001</v>
      </c>
      <c r="G199" s="38"/>
      <c r="H199" s="37">
        <f t="shared" si="69"/>
        <v>9811.19508</v>
      </c>
      <c r="I199" s="37">
        <f t="shared" si="70"/>
        <v>4510.50438</v>
      </c>
      <c r="J199" s="38">
        <f t="shared" si="71"/>
        <v>187101.12642</v>
      </c>
      <c r="K199" s="37">
        <f t="shared" si="72"/>
        <v>101.33882999999999</v>
      </c>
      <c r="L199" s="37">
        <f t="shared" si="73"/>
        <v>194.12586</v>
      </c>
      <c r="M199" s="37">
        <f t="shared" si="74"/>
        <v>1381.82835</v>
      </c>
      <c r="N199" s="37">
        <f t="shared" si="75"/>
        <v>602.9019</v>
      </c>
      <c r="O199" s="39"/>
      <c r="P199" s="40">
        <f t="shared" si="76"/>
        <v>2573.0940899999996</v>
      </c>
      <c r="Q199" s="40">
        <f t="shared" si="77"/>
        <v>28858.0491</v>
      </c>
      <c r="R199" s="40">
        <f t="shared" si="78"/>
        <v>151.79444999999998</v>
      </c>
      <c r="S199" s="40">
        <f t="shared" si="67"/>
        <v>260.40231</v>
      </c>
      <c r="T199" s="40">
        <f t="shared" si="64"/>
        <v>55.84040339999999</v>
      </c>
      <c r="U199" s="40">
        <f t="shared" si="79"/>
        <v>39.979665</v>
      </c>
      <c r="V199" s="41">
        <f t="shared" si="80"/>
        <v>1278.679389</v>
      </c>
      <c r="W199" s="41">
        <v>4020</v>
      </c>
      <c r="X199" s="40">
        <f t="shared" si="81"/>
        <v>711.253206</v>
      </c>
      <c r="Y199" s="68">
        <f aca="true" t="shared" si="82" ref="Y199:Y219">X199+W199+V199+U199+T199+S199+R199+Q199+P199+O199+N199+M199+L199+K199+J199+I199+H199+G199+F199+E199+D199</f>
        <v>261575.62743339996</v>
      </c>
      <c r="Z199" s="69">
        <v>211721.304</v>
      </c>
      <c r="AA199" s="66">
        <v>178117.11200000002</v>
      </c>
      <c r="AB199" s="67">
        <v>160531.6</v>
      </c>
    </row>
    <row r="200" spans="1:28" ht="23.25" customHeight="1">
      <c r="A200" s="4">
        <f t="shared" si="68"/>
        <v>196</v>
      </c>
      <c r="B200" s="59" t="s">
        <v>195</v>
      </c>
      <c r="C200" s="7">
        <v>375.9</v>
      </c>
      <c r="D200" s="36">
        <f t="shared" si="65"/>
        <v>2368.1699999999996</v>
      </c>
      <c r="E200" s="37">
        <f t="shared" si="66"/>
        <v>1270.542</v>
      </c>
      <c r="F200" s="38">
        <v>0</v>
      </c>
      <c r="G200" s="38"/>
      <c r="H200" s="37">
        <f t="shared" si="69"/>
        <v>2587.54524</v>
      </c>
      <c r="I200" s="37">
        <f t="shared" si="70"/>
        <v>1189.57314</v>
      </c>
      <c r="J200" s="38">
        <f t="shared" si="71"/>
        <v>49344.919259999995</v>
      </c>
      <c r="K200" s="37">
        <f t="shared" si="72"/>
        <v>26.72649</v>
      </c>
      <c r="L200" s="37">
        <f t="shared" si="73"/>
        <v>51.197579999999995</v>
      </c>
      <c r="M200" s="37">
        <f t="shared" si="74"/>
        <v>364.43505</v>
      </c>
      <c r="N200" s="37">
        <f t="shared" si="75"/>
        <v>159.0057</v>
      </c>
      <c r="O200" s="39"/>
      <c r="P200" s="40">
        <f t="shared" si="76"/>
        <v>678.61227</v>
      </c>
      <c r="Q200" s="40">
        <f t="shared" si="77"/>
        <v>7610.847299999999</v>
      </c>
      <c r="R200" s="40">
        <f t="shared" si="78"/>
        <v>40.03335</v>
      </c>
      <c r="S200" s="40">
        <f t="shared" si="67"/>
        <v>68.67693</v>
      </c>
      <c r="T200" s="40">
        <f t="shared" si="64"/>
        <v>14.727010199999999</v>
      </c>
      <c r="U200" s="40">
        <f t="shared" si="79"/>
        <v>10.543994999999999</v>
      </c>
      <c r="V200" s="41">
        <f t="shared" si="80"/>
        <v>337.23116699999997</v>
      </c>
      <c r="W200" s="41">
        <v>4020</v>
      </c>
      <c r="X200" s="40">
        <f t="shared" si="81"/>
        <v>187.581618</v>
      </c>
      <c r="Y200" s="68">
        <f t="shared" si="82"/>
        <v>70330.3681002</v>
      </c>
      <c r="Z200" s="69">
        <v>25086.936</v>
      </c>
      <c r="AA200" s="66">
        <v>23413.056</v>
      </c>
      <c r="AB200" s="67">
        <v>71522.73</v>
      </c>
    </row>
    <row r="201" spans="1:28" ht="23.25" customHeight="1">
      <c r="A201" s="4">
        <f t="shared" si="68"/>
        <v>197</v>
      </c>
      <c r="B201" s="59" t="s">
        <v>196</v>
      </c>
      <c r="C201" s="7">
        <v>149</v>
      </c>
      <c r="D201" s="36">
        <f t="shared" si="65"/>
        <v>938.6999999999999</v>
      </c>
      <c r="E201" s="37">
        <f t="shared" si="66"/>
        <v>503.62</v>
      </c>
      <c r="F201" s="38">
        <v>0</v>
      </c>
      <c r="G201" s="38"/>
      <c r="H201" s="37">
        <f t="shared" si="69"/>
        <v>1025.6564</v>
      </c>
      <c r="I201" s="37">
        <f t="shared" si="70"/>
        <v>471.5254</v>
      </c>
      <c r="J201" s="38">
        <f t="shared" si="71"/>
        <v>19559.4386</v>
      </c>
      <c r="K201" s="37">
        <f t="shared" si="72"/>
        <v>10.5939</v>
      </c>
      <c r="L201" s="37">
        <f t="shared" si="73"/>
        <v>20.293799999999997</v>
      </c>
      <c r="M201" s="37">
        <f t="shared" si="74"/>
        <v>144.4555</v>
      </c>
      <c r="N201" s="37">
        <f t="shared" si="75"/>
        <v>63.027</v>
      </c>
      <c r="O201" s="39"/>
      <c r="P201" s="40">
        <f t="shared" si="76"/>
        <v>268.98969999999997</v>
      </c>
      <c r="Q201" s="40">
        <f t="shared" si="77"/>
        <v>3016.803</v>
      </c>
      <c r="R201" s="40">
        <f t="shared" si="78"/>
        <v>15.8685</v>
      </c>
      <c r="S201" s="40">
        <f t="shared" si="67"/>
        <v>27.2223</v>
      </c>
      <c r="T201" s="40">
        <f t="shared" si="64"/>
        <v>5.837522</v>
      </c>
      <c r="U201" s="40">
        <f t="shared" si="79"/>
        <v>4.17945</v>
      </c>
      <c r="V201" s="41">
        <f t="shared" si="80"/>
        <v>133.67237</v>
      </c>
      <c r="W201" s="41">
        <v>4020</v>
      </c>
      <c r="X201" s="40">
        <f t="shared" si="81"/>
        <v>74.35398</v>
      </c>
      <c r="Y201" s="68">
        <f t="shared" si="82"/>
        <v>30304.237422</v>
      </c>
      <c r="Z201" s="69">
        <v>8046</v>
      </c>
      <c r="AA201" s="66">
        <v>8009.816000000001</v>
      </c>
      <c r="AB201" s="67">
        <v>279.06</v>
      </c>
    </row>
    <row r="202" spans="1:28" ht="23.25" customHeight="1">
      <c r="A202" s="4">
        <f t="shared" si="68"/>
        <v>198</v>
      </c>
      <c r="B202" s="59" t="s">
        <v>197</v>
      </c>
      <c r="C202" s="7">
        <v>99.3</v>
      </c>
      <c r="D202" s="36">
        <f t="shared" si="65"/>
        <v>625.5899999999999</v>
      </c>
      <c r="E202" s="37">
        <f t="shared" si="66"/>
        <v>335.63399999999996</v>
      </c>
      <c r="F202" s="38">
        <v>0</v>
      </c>
      <c r="G202" s="38"/>
      <c r="H202" s="37">
        <f t="shared" si="69"/>
        <v>683.54148</v>
      </c>
      <c r="I202" s="37">
        <f t="shared" si="70"/>
        <v>314.24478</v>
      </c>
      <c r="J202" s="38">
        <f t="shared" si="71"/>
        <v>13035.25002</v>
      </c>
      <c r="K202" s="37">
        <f t="shared" si="72"/>
        <v>7.06023</v>
      </c>
      <c r="L202" s="37">
        <f t="shared" si="73"/>
        <v>13.524659999999999</v>
      </c>
      <c r="M202" s="37">
        <f t="shared" si="74"/>
        <v>96.27135</v>
      </c>
      <c r="N202" s="37">
        <f t="shared" si="75"/>
        <v>42.003899999999994</v>
      </c>
      <c r="O202" s="39"/>
      <c r="P202" s="40">
        <f t="shared" si="76"/>
        <v>179.26629</v>
      </c>
      <c r="Q202" s="40">
        <f t="shared" si="77"/>
        <v>2010.5271</v>
      </c>
      <c r="R202" s="40">
        <f t="shared" si="78"/>
        <v>10.57545</v>
      </c>
      <c r="S202" s="40">
        <f t="shared" si="67"/>
        <v>18.14211</v>
      </c>
      <c r="T202" s="40">
        <f t="shared" si="64"/>
        <v>3.8903753999999995</v>
      </c>
      <c r="U202" s="40">
        <f t="shared" si="79"/>
        <v>2.7853649999999996</v>
      </c>
      <c r="V202" s="41">
        <f t="shared" si="80"/>
        <v>89.085009</v>
      </c>
      <c r="W202" s="41">
        <v>6030</v>
      </c>
      <c r="X202" s="40">
        <f t="shared" si="81"/>
        <v>49.552686</v>
      </c>
      <c r="Y202" s="68">
        <f t="shared" si="82"/>
        <v>23546.9448054</v>
      </c>
      <c r="Z202" s="69">
        <v>5378.400000000001</v>
      </c>
      <c r="AA202" s="66">
        <v>5303.984</v>
      </c>
      <c r="AB202" s="67">
        <v>0</v>
      </c>
    </row>
    <row r="203" spans="1:28" ht="23.25" customHeight="1">
      <c r="A203" s="4">
        <f t="shared" si="68"/>
        <v>199</v>
      </c>
      <c r="B203" s="59" t="s">
        <v>198</v>
      </c>
      <c r="C203" s="7">
        <v>575.9</v>
      </c>
      <c r="D203" s="36">
        <f t="shared" si="65"/>
        <v>3628.1699999999996</v>
      </c>
      <c r="E203" s="37">
        <f t="shared" si="66"/>
        <v>1946.542</v>
      </c>
      <c r="F203" s="38">
        <v>2026.8</v>
      </c>
      <c r="G203" s="38"/>
      <c r="H203" s="37">
        <f t="shared" si="69"/>
        <v>3964.26524</v>
      </c>
      <c r="I203" s="37">
        <f t="shared" si="70"/>
        <v>1822.49314</v>
      </c>
      <c r="J203" s="38">
        <f t="shared" si="71"/>
        <v>75599.19926</v>
      </c>
      <c r="K203" s="37">
        <f t="shared" si="72"/>
        <v>40.94649</v>
      </c>
      <c r="L203" s="37">
        <f t="shared" si="73"/>
        <v>78.43757999999998</v>
      </c>
      <c r="M203" s="37">
        <f t="shared" si="74"/>
        <v>558.33505</v>
      </c>
      <c r="N203" s="37">
        <f t="shared" si="75"/>
        <v>243.60569999999998</v>
      </c>
      <c r="O203" s="39"/>
      <c r="P203" s="40">
        <f t="shared" si="76"/>
        <v>1039.6722699999998</v>
      </c>
      <c r="Q203" s="40">
        <f t="shared" si="77"/>
        <v>11660.247299999999</v>
      </c>
      <c r="R203" s="40">
        <f t="shared" si="78"/>
        <v>61.333349999999996</v>
      </c>
      <c r="S203" s="40">
        <f t="shared" si="67"/>
        <v>105.21692999999999</v>
      </c>
      <c r="T203" s="40">
        <f t="shared" si="64"/>
        <v>22.562610199999998</v>
      </c>
      <c r="U203" s="40">
        <f t="shared" si="79"/>
        <v>16.153995</v>
      </c>
      <c r="V203" s="41">
        <f t="shared" si="80"/>
        <v>516.657167</v>
      </c>
      <c r="W203" s="41">
        <v>4020</v>
      </c>
      <c r="X203" s="40">
        <f t="shared" si="81"/>
        <v>287.385618</v>
      </c>
      <c r="Y203" s="68">
        <f t="shared" si="82"/>
        <v>107638.02370019999</v>
      </c>
      <c r="Z203" s="69">
        <v>83812.728</v>
      </c>
      <c r="AA203" s="66">
        <v>68902.936</v>
      </c>
      <c r="AB203" s="67">
        <v>30118.25</v>
      </c>
    </row>
    <row r="204" spans="1:28" ht="23.25" customHeight="1">
      <c r="A204" s="4">
        <f t="shared" si="68"/>
        <v>200</v>
      </c>
      <c r="B204" s="59" t="s">
        <v>199</v>
      </c>
      <c r="C204" s="7">
        <v>721.3</v>
      </c>
      <c r="D204" s="36">
        <f t="shared" si="65"/>
        <v>4544.19</v>
      </c>
      <c r="E204" s="37">
        <f t="shared" si="66"/>
        <v>2437.9939999999997</v>
      </c>
      <c r="F204" s="38">
        <v>16810.956666666665</v>
      </c>
      <c r="G204" s="38"/>
      <c r="H204" s="37">
        <f t="shared" si="69"/>
        <v>4965.1406799999995</v>
      </c>
      <c r="I204" s="37">
        <f t="shared" si="70"/>
        <v>2282.62598</v>
      </c>
      <c r="J204" s="38">
        <f t="shared" si="71"/>
        <v>94686.06082</v>
      </c>
      <c r="K204" s="37">
        <f t="shared" si="72"/>
        <v>51.28442999999999</v>
      </c>
      <c r="L204" s="37">
        <f t="shared" si="73"/>
        <v>98.24105999999999</v>
      </c>
      <c r="M204" s="37">
        <f t="shared" si="74"/>
        <v>699.30035</v>
      </c>
      <c r="N204" s="37">
        <f t="shared" si="75"/>
        <v>305.1099</v>
      </c>
      <c r="O204" s="39"/>
      <c r="P204" s="40">
        <f t="shared" si="76"/>
        <v>1302.1628899999998</v>
      </c>
      <c r="Q204" s="40">
        <f t="shared" si="77"/>
        <v>14604.1611</v>
      </c>
      <c r="R204" s="40">
        <f t="shared" si="78"/>
        <v>76.81845</v>
      </c>
      <c r="S204" s="40">
        <f t="shared" si="67"/>
        <v>131.78151</v>
      </c>
      <c r="T204" s="40">
        <f t="shared" si="64"/>
        <v>28.259091399999996</v>
      </c>
      <c r="U204" s="40">
        <f t="shared" si="79"/>
        <v>20.232464999999998</v>
      </c>
      <c r="V204" s="41">
        <f t="shared" si="80"/>
        <v>647.0998689999999</v>
      </c>
      <c r="W204" s="41">
        <v>2400</v>
      </c>
      <c r="X204" s="40">
        <f t="shared" si="81"/>
        <v>359.943126</v>
      </c>
      <c r="Y204" s="68">
        <f t="shared" si="82"/>
        <v>146451.36238806666</v>
      </c>
      <c r="Z204" s="69">
        <v>118751.90400000001</v>
      </c>
      <c r="AA204" s="66">
        <v>93865.712</v>
      </c>
      <c r="AB204" s="67">
        <v>107963.59</v>
      </c>
    </row>
    <row r="205" spans="1:28" ht="23.25" customHeight="1">
      <c r="A205" s="4">
        <f t="shared" si="68"/>
        <v>201</v>
      </c>
      <c r="B205" s="59" t="s">
        <v>200</v>
      </c>
      <c r="C205" s="7">
        <v>717.2</v>
      </c>
      <c r="D205" s="36">
        <f t="shared" si="65"/>
        <v>4518.360000000001</v>
      </c>
      <c r="E205" s="37">
        <f t="shared" si="66"/>
        <v>2424.136</v>
      </c>
      <c r="F205" s="38">
        <v>1620</v>
      </c>
      <c r="G205" s="38"/>
      <c r="H205" s="37">
        <f t="shared" si="69"/>
        <v>4936.917920000001</v>
      </c>
      <c r="I205" s="37">
        <f t="shared" si="70"/>
        <v>2269.65112</v>
      </c>
      <c r="J205" s="38">
        <f t="shared" si="71"/>
        <v>94147.84808000001</v>
      </c>
      <c r="K205" s="37">
        <f t="shared" si="72"/>
        <v>50.99292</v>
      </c>
      <c r="L205" s="37">
        <f t="shared" si="73"/>
        <v>97.68263999999999</v>
      </c>
      <c r="M205" s="37">
        <f t="shared" si="74"/>
        <v>695.3254000000001</v>
      </c>
      <c r="N205" s="37">
        <f t="shared" si="75"/>
        <v>303.3756</v>
      </c>
      <c r="O205" s="39"/>
      <c r="P205" s="40">
        <f t="shared" si="76"/>
        <v>1294.76116</v>
      </c>
      <c r="Q205" s="40">
        <f t="shared" si="77"/>
        <v>14521.1484</v>
      </c>
      <c r="R205" s="40">
        <f t="shared" si="78"/>
        <v>76.3818</v>
      </c>
      <c r="S205" s="40">
        <f t="shared" si="67"/>
        <v>131.03244</v>
      </c>
      <c r="T205" s="40">
        <f t="shared" si="64"/>
        <v>28.0984616</v>
      </c>
      <c r="U205" s="40">
        <f t="shared" si="79"/>
        <v>20.11746</v>
      </c>
      <c r="V205" s="41">
        <f t="shared" si="80"/>
        <v>643.421636</v>
      </c>
      <c r="W205" s="41">
        <v>4800</v>
      </c>
      <c r="X205" s="40">
        <f t="shared" si="81"/>
        <v>357.897144</v>
      </c>
      <c r="Y205" s="68">
        <f t="shared" si="82"/>
        <v>132937.14818160003</v>
      </c>
      <c r="Z205" s="69">
        <v>117425.73600000002</v>
      </c>
      <c r="AA205" s="66">
        <v>101614.696</v>
      </c>
      <c r="AB205" s="67">
        <v>75094.76</v>
      </c>
    </row>
    <row r="206" spans="1:28" ht="23.25" customHeight="1">
      <c r="A206" s="4">
        <f t="shared" si="68"/>
        <v>202</v>
      </c>
      <c r="B206" s="59" t="s">
        <v>201</v>
      </c>
      <c r="C206" s="7">
        <v>724.6</v>
      </c>
      <c r="D206" s="36">
        <f t="shared" si="65"/>
        <v>4564.98</v>
      </c>
      <c r="E206" s="37">
        <f t="shared" si="66"/>
        <v>2449.148</v>
      </c>
      <c r="F206" s="38">
        <v>816.1666666666666</v>
      </c>
      <c r="G206" s="38"/>
      <c r="H206" s="37">
        <f t="shared" si="69"/>
        <v>4987.85656</v>
      </c>
      <c r="I206" s="37">
        <f t="shared" si="70"/>
        <v>2293.06916</v>
      </c>
      <c r="J206" s="38">
        <f t="shared" si="71"/>
        <v>95119.25644</v>
      </c>
      <c r="K206" s="37">
        <f t="shared" si="72"/>
        <v>51.519059999999996</v>
      </c>
      <c r="L206" s="37">
        <f t="shared" si="73"/>
        <v>98.69051999999999</v>
      </c>
      <c r="M206" s="37">
        <f t="shared" si="74"/>
        <v>702.4997000000001</v>
      </c>
      <c r="N206" s="37">
        <f t="shared" si="75"/>
        <v>306.5058</v>
      </c>
      <c r="O206" s="39"/>
      <c r="P206" s="40">
        <f t="shared" si="76"/>
        <v>1308.12038</v>
      </c>
      <c r="Q206" s="40">
        <f t="shared" si="77"/>
        <v>14670.976200000001</v>
      </c>
      <c r="R206" s="40">
        <f t="shared" si="78"/>
        <v>77.1699</v>
      </c>
      <c r="S206" s="40">
        <f t="shared" si="67"/>
        <v>132.38442</v>
      </c>
      <c r="T206" s="40">
        <f t="shared" si="64"/>
        <v>28.388378799999998</v>
      </c>
      <c r="U206" s="40">
        <f t="shared" si="79"/>
        <v>20.325029999999998</v>
      </c>
      <c r="V206" s="41">
        <f t="shared" si="80"/>
        <v>650.060398</v>
      </c>
      <c r="W206" s="41">
        <v>1170</v>
      </c>
      <c r="X206" s="40">
        <f t="shared" si="81"/>
        <v>361.589892</v>
      </c>
      <c r="Y206" s="68">
        <f t="shared" si="82"/>
        <v>129808.70650546666</v>
      </c>
      <c r="Z206" s="69">
        <v>118571.97600000001</v>
      </c>
      <c r="AA206" s="66">
        <v>107119.544</v>
      </c>
      <c r="AB206" s="67">
        <v>58882.69</v>
      </c>
    </row>
    <row r="207" spans="1:28" ht="23.25" customHeight="1">
      <c r="A207" s="4">
        <f t="shared" si="68"/>
        <v>203</v>
      </c>
      <c r="B207" s="59" t="s">
        <v>202</v>
      </c>
      <c r="C207" s="7">
        <v>735.5</v>
      </c>
      <c r="D207" s="36">
        <f t="shared" si="65"/>
        <v>4633.65</v>
      </c>
      <c r="E207" s="37">
        <f t="shared" si="66"/>
        <v>2485.99</v>
      </c>
      <c r="F207" s="38">
        <v>1483.63</v>
      </c>
      <c r="G207" s="38"/>
      <c r="H207" s="37">
        <f t="shared" si="69"/>
        <v>5062.8878</v>
      </c>
      <c r="I207" s="37">
        <f t="shared" si="70"/>
        <v>2327.5633000000003</v>
      </c>
      <c r="J207" s="38">
        <f t="shared" si="71"/>
        <v>96550.1147</v>
      </c>
      <c r="K207" s="37">
        <f t="shared" si="72"/>
        <v>52.29405</v>
      </c>
      <c r="L207" s="37">
        <f t="shared" si="73"/>
        <v>100.17509999999999</v>
      </c>
      <c r="M207" s="37">
        <f t="shared" si="74"/>
        <v>713.0672500000001</v>
      </c>
      <c r="N207" s="37">
        <f t="shared" si="75"/>
        <v>311.1165</v>
      </c>
      <c r="O207" s="39"/>
      <c r="P207" s="40">
        <f t="shared" si="76"/>
        <v>1327.7981499999999</v>
      </c>
      <c r="Q207" s="40">
        <f t="shared" si="77"/>
        <v>14891.6685</v>
      </c>
      <c r="R207" s="40">
        <f t="shared" si="78"/>
        <v>78.33075</v>
      </c>
      <c r="S207" s="40">
        <f t="shared" si="67"/>
        <v>134.37585</v>
      </c>
      <c r="T207" s="40">
        <f t="shared" si="64"/>
        <v>28.815419</v>
      </c>
      <c r="U207" s="40">
        <f t="shared" si="79"/>
        <v>20.630775</v>
      </c>
      <c r="V207" s="41">
        <f t="shared" si="80"/>
        <v>659.839115</v>
      </c>
      <c r="W207" s="41">
        <v>2400</v>
      </c>
      <c r="X207" s="40">
        <f t="shared" si="81"/>
        <v>367.02921000000003</v>
      </c>
      <c r="Y207" s="68">
        <f t="shared" si="82"/>
        <v>133628.97646900002</v>
      </c>
      <c r="Z207" s="69">
        <v>120421.944</v>
      </c>
      <c r="AA207" s="66">
        <v>114007.768</v>
      </c>
      <c r="AB207" s="67">
        <v>29252.91</v>
      </c>
    </row>
    <row r="208" spans="1:28" ht="23.25" customHeight="1">
      <c r="A208" s="4">
        <f t="shared" si="68"/>
        <v>204</v>
      </c>
      <c r="B208" s="59" t="s">
        <v>203</v>
      </c>
      <c r="C208" s="7">
        <v>891.9</v>
      </c>
      <c r="D208" s="36">
        <f t="shared" si="65"/>
        <v>5618.969999999999</v>
      </c>
      <c r="E208" s="37">
        <f t="shared" si="66"/>
        <v>3014.622</v>
      </c>
      <c r="F208" s="38">
        <v>12913.105</v>
      </c>
      <c r="G208" s="38"/>
      <c r="H208" s="37">
        <f t="shared" si="69"/>
        <v>6139.482840000001</v>
      </c>
      <c r="I208" s="37">
        <f t="shared" si="70"/>
        <v>2822.50674</v>
      </c>
      <c r="J208" s="38">
        <f t="shared" si="71"/>
        <v>117080.96166</v>
      </c>
      <c r="K208" s="37">
        <f t="shared" si="72"/>
        <v>63.414089999999995</v>
      </c>
      <c r="L208" s="37">
        <f t="shared" si="73"/>
        <v>121.47677999999999</v>
      </c>
      <c r="M208" s="37">
        <f t="shared" si="74"/>
        <v>864.69705</v>
      </c>
      <c r="N208" s="37">
        <f t="shared" si="75"/>
        <v>377.27369999999996</v>
      </c>
      <c r="O208" s="39"/>
      <c r="P208" s="40">
        <f t="shared" si="76"/>
        <v>1610.14707</v>
      </c>
      <c r="Q208" s="40">
        <f t="shared" si="77"/>
        <v>18058.2993</v>
      </c>
      <c r="R208" s="40">
        <f t="shared" si="78"/>
        <v>94.98734999999999</v>
      </c>
      <c r="S208" s="40">
        <f t="shared" si="67"/>
        <v>162.95013</v>
      </c>
      <c r="T208" s="40">
        <f t="shared" si="64"/>
        <v>34.942858199999996</v>
      </c>
      <c r="U208" s="40">
        <f t="shared" si="79"/>
        <v>25.017795</v>
      </c>
      <c r="V208" s="41">
        <f t="shared" si="80"/>
        <v>800.1502469999999</v>
      </c>
      <c r="W208" s="41">
        <v>4080</v>
      </c>
      <c r="X208" s="40">
        <f t="shared" si="81"/>
        <v>445.075938</v>
      </c>
      <c r="Y208" s="68">
        <f t="shared" si="82"/>
        <v>174328.08054820003</v>
      </c>
      <c r="Z208" s="69">
        <v>146028.96000000002</v>
      </c>
      <c r="AA208" s="66">
        <v>131594.44</v>
      </c>
      <c r="AB208" s="67">
        <v>104841.31</v>
      </c>
    </row>
    <row r="209" spans="1:28" ht="23.25" customHeight="1">
      <c r="A209" s="4">
        <f t="shared" si="68"/>
        <v>205</v>
      </c>
      <c r="B209" s="59" t="s">
        <v>204</v>
      </c>
      <c r="C209" s="7">
        <v>892.5</v>
      </c>
      <c r="D209" s="36">
        <f t="shared" si="65"/>
        <v>5622.75</v>
      </c>
      <c r="E209" s="37">
        <f t="shared" si="66"/>
        <v>3016.65</v>
      </c>
      <c r="F209" s="38">
        <v>19252.800000000003</v>
      </c>
      <c r="G209" s="38"/>
      <c r="H209" s="37">
        <f t="shared" si="69"/>
        <v>6143.613</v>
      </c>
      <c r="I209" s="37">
        <f t="shared" si="70"/>
        <v>2824.4055</v>
      </c>
      <c r="J209" s="38">
        <f t="shared" si="71"/>
        <v>117159.7245</v>
      </c>
      <c r="K209" s="37">
        <f t="shared" si="72"/>
        <v>63.45675</v>
      </c>
      <c r="L209" s="37">
        <f t="shared" si="73"/>
        <v>121.5585</v>
      </c>
      <c r="M209" s="37">
        <f t="shared" si="74"/>
        <v>865.2787500000001</v>
      </c>
      <c r="N209" s="37">
        <f t="shared" si="75"/>
        <v>377.5275</v>
      </c>
      <c r="O209" s="39"/>
      <c r="P209" s="40">
        <f t="shared" si="76"/>
        <v>1611.2302499999998</v>
      </c>
      <c r="Q209" s="40">
        <f t="shared" si="77"/>
        <v>18070.4475</v>
      </c>
      <c r="R209" s="40">
        <f t="shared" si="78"/>
        <v>95.05125</v>
      </c>
      <c r="S209" s="40">
        <f t="shared" si="67"/>
        <v>163.05975</v>
      </c>
      <c r="T209" s="40">
        <f t="shared" si="64"/>
        <v>34.966364999999996</v>
      </c>
      <c r="U209" s="40">
        <f t="shared" si="79"/>
        <v>25.034625</v>
      </c>
      <c r="V209" s="41">
        <f t="shared" si="80"/>
        <v>800.688525</v>
      </c>
      <c r="W209" s="41">
        <v>4800</v>
      </c>
      <c r="X209" s="40">
        <f t="shared" si="81"/>
        <v>445.37535</v>
      </c>
      <c r="Y209" s="68">
        <f t="shared" si="82"/>
        <v>181493.618115</v>
      </c>
      <c r="Z209" s="69">
        <v>146683.944</v>
      </c>
      <c r="AA209" s="66">
        <v>148728.28</v>
      </c>
      <c r="AB209" s="67">
        <v>86213.35</v>
      </c>
    </row>
    <row r="210" spans="1:28" ht="23.25" customHeight="1">
      <c r="A210" s="4">
        <f t="shared" si="68"/>
        <v>206</v>
      </c>
      <c r="B210" s="59" t="s">
        <v>205</v>
      </c>
      <c r="C210" s="7">
        <v>710.4</v>
      </c>
      <c r="D210" s="36">
        <f t="shared" si="65"/>
        <v>4475.5199999999995</v>
      </c>
      <c r="E210" s="37">
        <f t="shared" si="66"/>
        <v>2401.152</v>
      </c>
      <c r="F210" s="38">
        <v>0</v>
      </c>
      <c r="G210" s="38"/>
      <c r="H210" s="37">
        <f t="shared" si="69"/>
        <v>4890.10944</v>
      </c>
      <c r="I210" s="37">
        <f t="shared" si="70"/>
        <v>2248.13184</v>
      </c>
      <c r="J210" s="38">
        <f t="shared" si="71"/>
        <v>93255.20255999999</v>
      </c>
      <c r="K210" s="37">
        <f t="shared" si="72"/>
        <v>50.50944</v>
      </c>
      <c r="L210" s="37">
        <f t="shared" si="73"/>
        <v>96.75647999999998</v>
      </c>
      <c r="M210" s="37">
        <f t="shared" si="74"/>
        <v>688.7328</v>
      </c>
      <c r="N210" s="37">
        <f t="shared" si="75"/>
        <v>300.4992</v>
      </c>
      <c r="O210" s="39"/>
      <c r="P210" s="40">
        <f t="shared" si="76"/>
        <v>1282.4851199999998</v>
      </c>
      <c r="Q210" s="40">
        <f t="shared" si="77"/>
        <v>14383.468799999999</v>
      </c>
      <c r="R210" s="40">
        <f t="shared" si="78"/>
        <v>75.6576</v>
      </c>
      <c r="S210" s="40">
        <f t="shared" si="67"/>
        <v>129.79008</v>
      </c>
      <c r="T210" s="40">
        <f t="shared" si="64"/>
        <v>27.8320512</v>
      </c>
      <c r="U210" s="40">
        <f t="shared" si="79"/>
        <v>19.92672</v>
      </c>
      <c r="V210" s="41">
        <f t="shared" si="80"/>
        <v>637.321152</v>
      </c>
      <c r="W210" s="41">
        <v>0</v>
      </c>
      <c r="X210" s="40">
        <f t="shared" si="81"/>
        <v>354.503808</v>
      </c>
      <c r="Y210" s="68">
        <f t="shared" si="82"/>
        <v>125317.5990912</v>
      </c>
      <c r="Z210" s="69">
        <v>116312.47200000001</v>
      </c>
      <c r="AA210" s="66">
        <v>102504.136</v>
      </c>
      <c r="AB210" s="67">
        <v>38119.65</v>
      </c>
    </row>
    <row r="211" spans="1:28" ht="23.25" customHeight="1">
      <c r="A211" s="4">
        <f t="shared" si="68"/>
        <v>207</v>
      </c>
      <c r="B211" s="59" t="s">
        <v>206</v>
      </c>
      <c r="C211" s="7">
        <v>1337.1</v>
      </c>
      <c r="D211" s="36">
        <f t="shared" si="65"/>
        <v>8423.73</v>
      </c>
      <c r="E211" s="37">
        <f t="shared" si="66"/>
        <v>4519.397999999999</v>
      </c>
      <c r="F211" s="38">
        <v>3091.75</v>
      </c>
      <c r="G211" s="38"/>
      <c r="H211" s="37">
        <f t="shared" si="69"/>
        <v>9204.06156</v>
      </c>
      <c r="I211" s="37">
        <f t="shared" si="70"/>
        <v>4231.38666</v>
      </c>
      <c r="J211" s="38">
        <f t="shared" si="71"/>
        <v>175522.98893999998</v>
      </c>
      <c r="K211" s="37">
        <f t="shared" si="72"/>
        <v>95.06781</v>
      </c>
      <c r="L211" s="37">
        <f t="shared" si="73"/>
        <v>182.11301999999998</v>
      </c>
      <c r="M211" s="37">
        <f t="shared" si="74"/>
        <v>1296.31845</v>
      </c>
      <c r="N211" s="37">
        <f t="shared" si="75"/>
        <v>565.5933</v>
      </c>
      <c r="O211" s="39"/>
      <c r="P211" s="40">
        <f t="shared" si="76"/>
        <v>2413.8666299999995</v>
      </c>
      <c r="Q211" s="40">
        <f t="shared" si="77"/>
        <v>27072.2637</v>
      </c>
      <c r="R211" s="40">
        <f t="shared" si="78"/>
        <v>142.40114999999997</v>
      </c>
      <c r="S211" s="40">
        <f t="shared" si="67"/>
        <v>244.28816999999998</v>
      </c>
      <c r="T211" s="40">
        <f t="shared" si="64"/>
        <v>52.3849038</v>
      </c>
      <c r="U211" s="40">
        <f t="shared" si="79"/>
        <v>37.505655</v>
      </c>
      <c r="V211" s="41">
        <f t="shared" si="80"/>
        <v>1199.5525229999998</v>
      </c>
      <c r="W211" s="41">
        <v>6370</v>
      </c>
      <c r="X211" s="40">
        <f t="shared" si="81"/>
        <v>667.239642</v>
      </c>
      <c r="Y211" s="68">
        <f t="shared" si="82"/>
        <v>245331.91011379997</v>
      </c>
      <c r="Z211" s="69">
        <v>213570.27200000003</v>
      </c>
      <c r="AA211" s="66">
        <v>187527.056</v>
      </c>
      <c r="AB211" s="67">
        <v>90146.37</v>
      </c>
    </row>
    <row r="212" spans="1:28" ht="23.25" customHeight="1">
      <c r="A212" s="4">
        <f t="shared" si="68"/>
        <v>208</v>
      </c>
      <c r="B212" s="59" t="s">
        <v>207</v>
      </c>
      <c r="C212" s="7">
        <v>641.3</v>
      </c>
      <c r="D212" s="36">
        <f t="shared" si="65"/>
        <v>4040.1899999999996</v>
      </c>
      <c r="E212" s="37">
        <f t="shared" si="66"/>
        <v>2167.5939999999996</v>
      </c>
      <c r="F212" s="38">
        <v>0</v>
      </c>
      <c r="G212" s="38"/>
      <c r="H212" s="37">
        <f t="shared" si="69"/>
        <v>4414.45268</v>
      </c>
      <c r="I212" s="37">
        <f t="shared" si="70"/>
        <v>2029.45798</v>
      </c>
      <c r="J212" s="38">
        <f t="shared" si="71"/>
        <v>84184.34882</v>
      </c>
      <c r="K212" s="37">
        <f t="shared" si="72"/>
        <v>45.59643</v>
      </c>
      <c r="L212" s="37">
        <f t="shared" si="73"/>
        <v>87.34505999999999</v>
      </c>
      <c r="M212" s="37">
        <f t="shared" si="74"/>
        <v>621.7403499999999</v>
      </c>
      <c r="N212" s="37">
        <f t="shared" si="75"/>
        <v>271.26989999999995</v>
      </c>
      <c r="O212" s="39"/>
      <c r="P212" s="40">
        <f t="shared" si="76"/>
        <v>1157.7388899999999</v>
      </c>
      <c r="Q212" s="40">
        <f t="shared" si="77"/>
        <v>12984.4011</v>
      </c>
      <c r="R212" s="40">
        <f t="shared" si="78"/>
        <v>68.29844999999999</v>
      </c>
      <c r="S212" s="40">
        <f t="shared" si="67"/>
        <v>117.16551</v>
      </c>
      <c r="T212" s="40">
        <f t="shared" si="64"/>
        <v>25.124851399999997</v>
      </c>
      <c r="U212" s="40">
        <f t="shared" si="79"/>
        <v>17.988464999999998</v>
      </c>
      <c r="V212" s="41">
        <f t="shared" si="80"/>
        <v>575.3294689999999</v>
      </c>
      <c r="W212" s="41">
        <v>4800</v>
      </c>
      <c r="X212" s="40">
        <f t="shared" si="81"/>
        <v>320.021526</v>
      </c>
      <c r="Y212" s="68">
        <f t="shared" si="82"/>
        <v>117928.06348140001</v>
      </c>
      <c r="Z212" s="69">
        <v>104998.75200000001</v>
      </c>
      <c r="AA212" s="66">
        <v>111616.40000000001</v>
      </c>
      <c r="AB212" s="67">
        <v>135554.27</v>
      </c>
    </row>
    <row r="213" spans="1:28" ht="23.25" customHeight="1">
      <c r="A213" s="4">
        <f t="shared" si="68"/>
        <v>209</v>
      </c>
      <c r="B213" s="59" t="s">
        <v>208</v>
      </c>
      <c r="C213" s="7">
        <v>362.8</v>
      </c>
      <c r="D213" s="36">
        <f t="shared" si="65"/>
        <v>2285.64</v>
      </c>
      <c r="E213" s="37">
        <f t="shared" si="66"/>
        <v>1226.264</v>
      </c>
      <c r="F213" s="38">
        <v>0</v>
      </c>
      <c r="G213" s="38"/>
      <c r="H213" s="37">
        <f t="shared" si="69"/>
        <v>2497.37008</v>
      </c>
      <c r="I213" s="37">
        <f t="shared" si="70"/>
        <v>1148.11688</v>
      </c>
      <c r="J213" s="38">
        <f t="shared" si="71"/>
        <v>47625.263920000005</v>
      </c>
      <c r="K213" s="37">
        <f t="shared" si="72"/>
        <v>25.79508</v>
      </c>
      <c r="L213" s="37">
        <f t="shared" si="73"/>
        <v>49.41336</v>
      </c>
      <c r="M213" s="37">
        <f t="shared" si="74"/>
        <v>351.7346</v>
      </c>
      <c r="N213" s="37">
        <f t="shared" si="75"/>
        <v>153.4644</v>
      </c>
      <c r="O213" s="39"/>
      <c r="P213" s="40">
        <f t="shared" si="76"/>
        <v>654.96284</v>
      </c>
      <c r="Q213" s="40">
        <f t="shared" si="77"/>
        <v>7345.6116</v>
      </c>
      <c r="R213" s="40">
        <f t="shared" si="78"/>
        <v>38.6382</v>
      </c>
      <c r="S213" s="40">
        <f t="shared" si="67"/>
        <v>66.28356000000001</v>
      </c>
      <c r="T213" s="40">
        <f t="shared" si="64"/>
        <v>14.213778399999999</v>
      </c>
      <c r="U213" s="40">
        <f t="shared" si="79"/>
        <v>10.17654</v>
      </c>
      <c r="V213" s="41">
        <f t="shared" si="80"/>
        <v>325.478764</v>
      </c>
      <c r="W213" s="41">
        <v>2010</v>
      </c>
      <c r="X213" s="40">
        <f t="shared" si="81"/>
        <v>181.04445600000003</v>
      </c>
      <c r="Y213" s="68">
        <f t="shared" si="82"/>
        <v>66009.47205840002</v>
      </c>
      <c r="Z213" s="69">
        <v>59449.68000000001</v>
      </c>
      <c r="AA213" s="66">
        <v>50716.088</v>
      </c>
      <c r="AB213" s="67">
        <v>31543.49</v>
      </c>
    </row>
    <row r="214" spans="1:28" ht="23.25" customHeight="1">
      <c r="A214" s="4">
        <f t="shared" si="68"/>
        <v>210</v>
      </c>
      <c r="B214" s="59" t="s">
        <v>209</v>
      </c>
      <c r="C214" s="7">
        <v>377.1</v>
      </c>
      <c r="D214" s="36">
        <f t="shared" si="65"/>
        <v>2375.73</v>
      </c>
      <c r="E214" s="37">
        <f t="shared" si="66"/>
        <v>1274.598</v>
      </c>
      <c r="F214" s="38">
        <v>5969.48</v>
      </c>
      <c r="G214" s="38"/>
      <c r="H214" s="37">
        <f t="shared" si="69"/>
        <v>2595.8055600000002</v>
      </c>
      <c r="I214" s="37">
        <f t="shared" si="70"/>
        <v>1193.37066</v>
      </c>
      <c r="J214" s="38">
        <f t="shared" si="71"/>
        <v>49502.44494</v>
      </c>
      <c r="K214" s="37">
        <f t="shared" si="72"/>
        <v>26.81181</v>
      </c>
      <c r="L214" s="37">
        <f t="shared" si="73"/>
        <v>51.361019999999996</v>
      </c>
      <c r="M214" s="37">
        <f t="shared" si="74"/>
        <v>365.59845</v>
      </c>
      <c r="N214" s="37">
        <f t="shared" si="75"/>
        <v>159.51330000000002</v>
      </c>
      <c r="O214" s="39"/>
      <c r="P214" s="40">
        <f t="shared" si="76"/>
        <v>680.77863</v>
      </c>
      <c r="Q214" s="40">
        <f t="shared" si="77"/>
        <v>7635.1437000000005</v>
      </c>
      <c r="R214" s="40">
        <f t="shared" si="78"/>
        <v>40.16115</v>
      </c>
      <c r="S214" s="40">
        <f t="shared" si="67"/>
        <v>68.89617</v>
      </c>
      <c r="T214" s="40">
        <f t="shared" si="64"/>
        <v>14.7740238</v>
      </c>
      <c r="U214" s="40">
        <f t="shared" si="79"/>
        <v>10.577655</v>
      </c>
      <c r="V214" s="41">
        <f t="shared" si="80"/>
        <v>338.307723</v>
      </c>
      <c r="W214" s="41">
        <v>1248</v>
      </c>
      <c r="X214" s="40">
        <f t="shared" si="81"/>
        <v>188.18044200000003</v>
      </c>
      <c r="Y214" s="68">
        <f t="shared" si="82"/>
        <v>73739.5332338</v>
      </c>
      <c r="Z214" s="69">
        <v>61741.8</v>
      </c>
      <c r="AA214" s="66">
        <v>55299.05600000001</v>
      </c>
      <c r="AB214" s="67">
        <v>25673.99</v>
      </c>
    </row>
    <row r="215" spans="1:28" ht="23.25" customHeight="1">
      <c r="A215" s="4">
        <f t="shared" si="68"/>
        <v>211</v>
      </c>
      <c r="B215" s="59" t="s">
        <v>210</v>
      </c>
      <c r="C215" s="7">
        <v>613.4</v>
      </c>
      <c r="D215" s="36">
        <f t="shared" si="65"/>
        <v>3864.4199999999996</v>
      </c>
      <c r="E215" s="37">
        <f t="shared" si="66"/>
        <v>2073.292</v>
      </c>
      <c r="F215" s="38">
        <v>23492.27</v>
      </c>
      <c r="G215" s="38"/>
      <c r="H215" s="37">
        <f t="shared" si="69"/>
        <v>4222.40024</v>
      </c>
      <c r="I215" s="37">
        <f t="shared" si="70"/>
        <v>1941.16564</v>
      </c>
      <c r="J215" s="38">
        <f t="shared" si="71"/>
        <v>80521.87676</v>
      </c>
      <c r="K215" s="37">
        <f t="shared" si="72"/>
        <v>43.612739999999995</v>
      </c>
      <c r="L215" s="37">
        <f t="shared" si="73"/>
        <v>83.54507999999998</v>
      </c>
      <c r="M215" s="37">
        <f t="shared" si="74"/>
        <v>594.6913</v>
      </c>
      <c r="N215" s="37">
        <f t="shared" si="75"/>
        <v>259.46819999999997</v>
      </c>
      <c r="O215" s="39"/>
      <c r="P215" s="40">
        <f t="shared" si="76"/>
        <v>1107.3710199999998</v>
      </c>
      <c r="Q215" s="40">
        <f t="shared" si="77"/>
        <v>12419.5098</v>
      </c>
      <c r="R215" s="40">
        <f t="shared" si="78"/>
        <v>65.3271</v>
      </c>
      <c r="S215" s="40">
        <f t="shared" si="67"/>
        <v>112.06818</v>
      </c>
      <c r="T215" s="40">
        <f t="shared" si="64"/>
        <v>24.031785199999998</v>
      </c>
      <c r="U215" s="40">
        <f t="shared" si="79"/>
        <v>17.205869999999997</v>
      </c>
      <c r="V215" s="41">
        <f t="shared" si="80"/>
        <v>550.299542</v>
      </c>
      <c r="W215" s="41">
        <v>4020</v>
      </c>
      <c r="X215" s="40">
        <f t="shared" si="81"/>
        <v>306.098868</v>
      </c>
      <c r="Y215" s="68">
        <f t="shared" si="82"/>
        <v>135718.65412520003</v>
      </c>
      <c r="Z215" s="69">
        <v>100250.56800000001</v>
      </c>
      <c r="AA215" s="66">
        <v>92249.152</v>
      </c>
      <c r="AB215" s="67">
        <v>26275.42</v>
      </c>
    </row>
    <row r="216" spans="1:28" ht="23.25" customHeight="1">
      <c r="A216" s="4">
        <f t="shared" si="68"/>
        <v>212</v>
      </c>
      <c r="B216" s="59" t="s">
        <v>211</v>
      </c>
      <c r="C216" s="7">
        <v>613.4</v>
      </c>
      <c r="D216" s="36">
        <f t="shared" si="65"/>
        <v>3864.4199999999996</v>
      </c>
      <c r="E216" s="37">
        <f t="shared" si="66"/>
        <v>2073.292</v>
      </c>
      <c r="F216" s="38">
        <v>2272.24</v>
      </c>
      <c r="G216" s="38"/>
      <c r="H216" s="37">
        <f t="shared" si="69"/>
        <v>4222.40024</v>
      </c>
      <c r="I216" s="37">
        <f t="shared" si="70"/>
        <v>1941.16564</v>
      </c>
      <c r="J216" s="38">
        <f t="shared" si="71"/>
        <v>80521.87676</v>
      </c>
      <c r="K216" s="37">
        <f t="shared" si="72"/>
        <v>43.612739999999995</v>
      </c>
      <c r="L216" s="37">
        <f t="shared" si="73"/>
        <v>83.54507999999998</v>
      </c>
      <c r="M216" s="37">
        <f t="shared" si="74"/>
        <v>594.6913</v>
      </c>
      <c r="N216" s="37">
        <f t="shared" si="75"/>
        <v>259.46819999999997</v>
      </c>
      <c r="O216" s="39"/>
      <c r="P216" s="40">
        <f t="shared" si="76"/>
        <v>1107.3710199999998</v>
      </c>
      <c r="Q216" s="40">
        <f t="shared" si="77"/>
        <v>12419.5098</v>
      </c>
      <c r="R216" s="40">
        <f t="shared" si="78"/>
        <v>65.3271</v>
      </c>
      <c r="S216" s="40">
        <f t="shared" si="67"/>
        <v>112.06818</v>
      </c>
      <c r="T216" s="40">
        <f t="shared" si="64"/>
        <v>24.031785199999998</v>
      </c>
      <c r="U216" s="40">
        <f t="shared" si="79"/>
        <v>17.205869999999997</v>
      </c>
      <c r="V216" s="41">
        <f t="shared" si="80"/>
        <v>550.299542</v>
      </c>
      <c r="W216" s="41">
        <v>4020</v>
      </c>
      <c r="X216" s="40">
        <f t="shared" si="81"/>
        <v>306.098868</v>
      </c>
      <c r="Y216" s="68">
        <f t="shared" si="82"/>
        <v>114498.62412520002</v>
      </c>
      <c r="Z216" s="69">
        <v>100725.576</v>
      </c>
      <c r="AA216" s="66">
        <v>86080.272</v>
      </c>
      <c r="AB216" s="67">
        <v>203601.42</v>
      </c>
    </row>
    <row r="217" spans="1:28" ht="23.25" customHeight="1">
      <c r="A217" s="4">
        <f t="shared" si="68"/>
        <v>213</v>
      </c>
      <c r="B217" s="59" t="s">
        <v>212</v>
      </c>
      <c r="C217" s="7">
        <v>609.6</v>
      </c>
      <c r="D217" s="36">
        <f t="shared" si="65"/>
        <v>3840.48</v>
      </c>
      <c r="E217" s="37">
        <f t="shared" si="66"/>
        <v>2060.448</v>
      </c>
      <c r="F217" s="38">
        <v>22480.9</v>
      </c>
      <c r="G217" s="38"/>
      <c r="H217" s="37">
        <f t="shared" si="69"/>
        <v>4196.242560000001</v>
      </c>
      <c r="I217" s="37">
        <f t="shared" si="70"/>
        <v>1929.1401600000002</v>
      </c>
      <c r="J217" s="38">
        <f t="shared" si="71"/>
        <v>80023.04544</v>
      </c>
      <c r="K217" s="37">
        <f t="shared" si="72"/>
        <v>43.34256</v>
      </c>
      <c r="L217" s="37">
        <f t="shared" si="73"/>
        <v>83.02752</v>
      </c>
      <c r="M217" s="37">
        <f t="shared" si="74"/>
        <v>591.0072</v>
      </c>
      <c r="N217" s="37">
        <f t="shared" si="75"/>
        <v>257.8608</v>
      </c>
      <c r="O217" s="39"/>
      <c r="P217" s="40">
        <f t="shared" si="76"/>
        <v>1100.51088</v>
      </c>
      <c r="Q217" s="40">
        <f t="shared" si="77"/>
        <v>12342.5712</v>
      </c>
      <c r="R217" s="40">
        <f t="shared" si="78"/>
        <v>64.9224</v>
      </c>
      <c r="S217" s="40">
        <f t="shared" si="67"/>
        <v>111.37392</v>
      </c>
      <c r="T217" s="40">
        <f t="shared" si="64"/>
        <v>23.8829088</v>
      </c>
      <c r="U217" s="40">
        <f t="shared" si="79"/>
        <v>17.09928</v>
      </c>
      <c r="V217" s="41">
        <f t="shared" si="80"/>
        <v>546.890448</v>
      </c>
      <c r="W217" s="41">
        <v>4020</v>
      </c>
      <c r="X217" s="40">
        <f t="shared" si="81"/>
        <v>304.20259200000004</v>
      </c>
      <c r="Y217" s="68">
        <f t="shared" si="82"/>
        <v>134036.94786880002</v>
      </c>
      <c r="Z217" s="69">
        <v>99497.52</v>
      </c>
      <c r="AA217" s="66">
        <v>96563.224</v>
      </c>
      <c r="AB217" s="67">
        <v>14950.13</v>
      </c>
    </row>
    <row r="218" spans="1:28" ht="23.25" customHeight="1">
      <c r="A218" s="4">
        <f t="shared" si="68"/>
        <v>214</v>
      </c>
      <c r="B218" s="59" t="s">
        <v>213</v>
      </c>
      <c r="C218" s="7">
        <v>1324.8</v>
      </c>
      <c r="D218" s="36">
        <f t="shared" si="65"/>
        <v>8346.24</v>
      </c>
      <c r="E218" s="37">
        <f t="shared" si="66"/>
        <v>4477.824</v>
      </c>
      <c r="F218" s="38">
        <v>41907.305</v>
      </c>
      <c r="G218" s="38"/>
      <c r="H218" s="37">
        <f t="shared" si="69"/>
        <v>9119.39328</v>
      </c>
      <c r="I218" s="37">
        <f t="shared" si="70"/>
        <v>4192.46208</v>
      </c>
      <c r="J218" s="38">
        <f t="shared" si="71"/>
        <v>173908.35072</v>
      </c>
      <c r="K218" s="37">
        <f t="shared" si="72"/>
        <v>94.19327999999999</v>
      </c>
      <c r="L218" s="37">
        <f t="shared" si="73"/>
        <v>180.43775999999997</v>
      </c>
      <c r="M218" s="37">
        <f t="shared" si="74"/>
        <v>1284.3936</v>
      </c>
      <c r="N218" s="37">
        <f t="shared" si="75"/>
        <v>560.3904</v>
      </c>
      <c r="O218" s="39"/>
      <c r="P218" s="40">
        <f t="shared" si="76"/>
        <v>2391.66144</v>
      </c>
      <c r="Q218" s="40">
        <f t="shared" si="77"/>
        <v>26823.225599999998</v>
      </c>
      <c r="R218" s="40">
        <f t="shared" si="78"/>
        <v>141.0912</v>
      </c>
      <c r="S218" s="40">
        <f t="shared" si="67"/>
        <v>242.04095999999998</v>
      </c>
      <c r="T218" s="40">
        <f t="shared" si="64"/>
        <v>51.903014399999996</v>
      </c>
      <c r="U218" s="40">
        <f t="shared" si="79"/>
        <v>37.160639999999994</v>
      </c>
      <c r="V218" s="41">
        <f t="shared" si="80"/>
        <v>1188.517824</v>
      </c>
      <c r="W218" s="41">
        <v>4020</v>
      </c>
      <c r="X218" s="40">
        <f t="shared" si="81"/>
        <v>661.101696</v>
      </c>
      <c r="Y218" s="68">
        <f t="shared" si="82"/>
        <v>279627.6924944</v>
      </c>
      <c r="Z218" s="69">
        <v>210750.84</v>
      </c>
      <c r="AA218" s="66">
        <v>213510.28</v>
      </c>
      <c r="AB218" s="67">
        <v>32865.93</v>
      </c>
    </row>
    <row r="219" spans="1:28" ht="23.25" customHeight="1">
      <c r="A219" s="4">
        <f t="shared" si="68"/>
        <v>215</v>
      </c>
      <c r="B219" s="59" t="s">
        <v>214</v>
      </c>
      <c r="C219" s="7">
        <v>890.2</v>
      </c>
      <c r="D219" s="36">
        <f t="shared" si="65"/>
        <v>5608.26</v>
      </c>
      <c r="E219" s="37">
        <f t="shared" si="66"/>
        <v>3008.876</v>
      </c>
      <c r="F219" s="38">
        <v>23139.123333333333</v>
      </c>
      <c r="G219" s="38"/>
      <c r="H219" s="37">
        <f t="shared" si="69"/>
        <v>6127.780720000001</v>
      </c>
      <c r="I219" s="37">
        <f t="shared" si="70"/>
        <v>2817.12692</v>
      </c>
      <c r="J219" s="38">
        <f t="shared" si="71"/>
        <v>116857.80028000001</v>
      </c>
      <c r="K219" s="37">
        <f t="shared" si="72"/>
        <v>63.29322</v>
      </c>
      <c r="L219" s="37">
        <f t="shared" si="73"/>
        <v>121.24524</v>
      </c>
      <c r="M219" s="37">
        <f t="shared" si="74"/>
        <v>863.0489000000001</v>
      </c>
      <c r="N219" s="37">
        <f t="shared" si="75"/>
        <v>376.5546</v>
      </c>
      <c r="O219" s="39"/>
      <c r="P219" s="40">
        <f t="shared" si="76"/>
        <v>1607.07806</v>
      </c>
      <c r="Q219" s="40">
        <f t="shared" si="77"/>
        <v>18023.8794</v>
      </c>
      <c r="R219" s="40">
        <f t="shared" si="78"/>
        <v>94.80630000000001</v>
      </c>
      <c r="S219" s="40">
        <f t="shared" si="67"/>
        <v>162.63954</v>
      </c>
      <c r="T219" s="40">
        <f t="shared" si="64"/>
        <v>34.8762556</v>
      </c>
      <c r="U219" s="40">
        <f t="shared" si="79"/>
        <v>24.97011</v>
      </c>
      <c r="V219" s="41">
        <f t="shared" si="80"/>
        <v>798.625126</v>
      </c>
      <c r="W219" s="41">
        <v>7203.4</v>
      </c>
      <c r="X219" s="40">
        <f t="shared" si="81"/>
        <v>444.22760400000004</v>
      </c>
      <c r="Y219" s="68">
        <f t="shared" si="82"/>
        <v>187377.61160893337</v>
      </c>
      <c r="Z219" s="69">
        <v>164850.84</v>
      </c>
      <c r="AA219" s="66">
        <v>162151.11200000002</v>
      </c>
      <c r="AB219" s="67">
        <v>8904.82</v>
      </c>
    </row>
    <row r="220" spans="1:28" s="2" customFormat="1" ht="28.5" customHeight="1">
      <c r="A220" s="3"/>
      <c r="B220" s="62"/>
      <c r="C220" s="9"/>
      <c r="D220" s="44">
        <v>1424513.22</v>
      </c>
      <c r="E220" s="45">
        <v>776615.91</v>
      </c>
      <c r="F220" s="46">
        <v>1943143.74</v>
      </c>
      <c r="G220" s="46">
        <v>9208</v>
      </c>
      <c r="H220" s="47">
        <v>1581310.72</v>
      </c>
      <c r="I220" s="48">
        <v>726986.54</v>
      </c>
      <c r="J220" s="46">
        <v>30155666.93</v>
      </c>
      <c r="K220" s="46">
        <v>16352</v>
      </c>
      <c r="L220" s="46">
        <v>31289.41</v>
      </c>
      <c r="M220" s="45">
        <v>222727.52</v>
      </c>
      <c r="N220" s="48">
        <v>97173.18</v>
      </c>
      <c r="O220" s="49">
        <v>113725.13</v>
      </c>
      <c r="P220" s="47">
        <v>414719.61</v>
      </c>
      <c r="Q220" s="47">
        <v>4651150.72</v>
      </c>
      <c r="R220" s="50">
        <v>24471.16</v>
      </c>
      <c r="S220" s="50">
        <v>41968.6</v>
      </c>
      <c r="T220" s="50">
        <v>9000</v>
      </c>
      <c r="U220" s="50">
        <v>6444.78</v>
      </c>
      <c r="V220" s="46">
        <v>206090</v>
      </c>
      <c r="W220" s="51">
        <v>2557899.44</v>
      </c>
      <c r="X220" s="50">
        <v>114635.87</v>
      </c>
      <c r="Y220" s="64">
        <v>45125092.48</v>
      </c>
      <c r="Z220" s="65">
        <v>38577924.14</v>
      </c>
      <c r="AA220" s="66">
        <f>SUM(AA5:AA219)</f>
        <v>36560730.216000035</v>
      </c>
      <c r="AB220" s="67">
        <f>SUM(AB5:AB219)</f>
        <v>16700768.780000001</v>
      </c>
    </row>
  </sheetData>
  <sheetProtection/>
  <mergeCells count="29">
    <mergeCell ref="AB3:AB4"/>
    <mergeCell ref="T3:T4"/>
    <mergeCell ref="AA3:AA4"/>
    <mergeCell ref="V3:V4"/>
    <mergeCell ref="Y3:Y4"/>
    <mergeCell ref="U3:U4"/>
    <mergeCell ref="Z3:Z4"/>
    <mergeCell ref="W3:W4"/>
    <mergeCell ref="X3:X4"/>
    <mergeCell ref="I3:I4"/>
    <mergeCell ref="L3:L4"/>
    <mergeCell ref="O3:O4"/>
    <mergeCell ref="C3:C4"/>
    <mergeCell ref="R3:R4"/>
    <mergeCell ref="F3:F4"/>
    <mergeCell ref="D3:D4"/>
    <mergeCell ref="N3:N4"/>
    <mergeCell ref="Q3:Q4"/>
    <mergeCell ref="P3:P4"/>
    <mergeCell ref="A1:AB1"/>
    <mergeCell ref="B3:B4"/>
    <mergeCell ref="A3:A4"/>
    <mergeCell ref="S3:S4"/>
    <mergeCell ref="M3:M4"/>
    <mergeCell ref="K3:K4"/>
    <mergeCell ref="J3:J4"/>
    <mergeCell ref="E3:E4"/>
    <mergeCell ref="G3:G4"/>
    <mergeCell ref="H3:H4"/>
  </mergeCells>
  <printOptions/>
  <pageMargins left="0.03937007874015748" right="0.03937007874015748" top="0.15748031496062992" bottom="0.1968503937007874" header="0.31496062992125984" footer="0.31496062992125984"/>
  <pageSetup fitToHeight="0" fitToWidth="1" horizontalDpi="300" verticalDpi="300" orientation="landscape" paperSize="9" scale="30" r:id="rId1"/>
  <headerFooter alignWithMargins="0">
    <oddHeader>&amp;CНовая. Начисления и оплата. Период : Январь 2019 г. - Декабрь 2019 г. Форма собст. : Приватизированное,Муниципальное,&lt;Нет&gt;,Муниципальное КУИ,Приватизированное КУИ,Муниципальное ЖКХ, год 2009</oddHeader>
    <oddFooter>&amp;LДата : 05.03.2020
Составил : Лаврешкина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Арбузова НН</dc:creator>
  <cp:keywords/>
  <dc:description/>
  <cp:lastModifiedBy>IGI</cp:lastModifiedBy>
  <cp:lastPrinted>2022-11-24T10:31:45Z</cp:lastPrinted>
  <dcterms:created xsi:type="dcterms:W3CDTF">2020-03-05T11:14:56Z</dcterms:created>
  <dcterms:modified xsi:type="dcterms:W3CDTF">2022-11-24T10:35:39Z</dcterms:modified>
  <cp:category/>
  <cp:version/>
  <cp:contentType/>
  <cp:contentStatus/>
</cp:coreProperties>
</file>